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294" documentId="10_ncr:100000_{EE6A9876-0382-45D9-B354-90FC9613C6CC}" xr6:coauthVersionLast="47" xr6:coauthVersionMax="47" xr10:uidLastSave="{2C9D0190-E5A6-4597-AF98-7C3CCA53D4B3}"/>
  <bookViews>
    <workbookView xWindow="-103" yWindow="-103" windowWidth="23657" windowHeight="15240" activeTab="5" xr2:uid="{00000000-000D-0000-FFFF-FFFF00000000}"/>
  </bookViews>
  <sheets>
    <sheet name="Work Plan" sheetId="90" r:id="rId1"/>
    <sheet name="Budget" sheetId="100" r:id="rId2"/>
    <sheet name="$ per KW Instructions" sheetId="97" r:id="rId3"/>
    <sheet name="1_Lead Entity $ per KW" sheetId="98" r:id="rId4"/>
    <sheet name="2_Installation $ per KW" sheetId="99" r:id="rId5"/>
    <sheet name="Example Work Plan" sheetId="101" r:id="rId6"/>
    <sheet name="Example Budget" sheetId="102" r:id="rId7"/>
    <sheet name="Reference" sheetId="93" r:id="rId8"/>
  </sheets>
  <externalReferences>
    <externalReference r:id="rId9"/>
    <externalReference r:id="rId10"/>
  </externalReferences>
  <definedNames>
    <definedName name="CCIType" localSheetId="1">[1]Reference!$A$2:$A$16</definedName>
    <definedName name="CCIType" localSheetId="7">#REF!</definedName>
    <definedName name="CCIType" localSheetId="0">[2]Reference!$A$2:$A$16</definedName>
    <definedName name="CCIType">#REF!</definedName>
    <definedName name="_xlnm.Print_Area" localSheetId="3">'1_Lead Entity $ per KW'!$A$1:$G$25</definedName>
    <definedName name="_xlnm.Print_Area" localSheetId="1">Budget!$A$1:$K$44</definedName>
    <definedName name="te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9" i="102" l="1"/>
  <c r="B3" i="100"/>
  <c r="B4" i="100"/>
  <c r="B11" i="102"/>
  <c r="B17" i="100"/>
  <c r="F45" i="100"/>
  <c r="F19" i="102"/>
  <c r="H23" i="100"/>
  <c r="B9" i="101"/>
  <c r="F14" i="102"/>
  <c r="J14" i="102" s="1"/>
  <c r="F15" i="102"/>
  <c r="J15" i="102" s="1"/>
  <c r="F16" i="102"/>
  <c r="J16" i="102" s="1"/>
  <c r="F17" i="102"/>
  <c r="J17" i="102" s="1"/>
  <c r="F18" i="102"/>
  <c r="J18" i="102" s="1"/>
  <c r="I20" i="102"/>
  <c r="G20" i="102"/>
  <c r="D10" i="102" s="1"/>
  <c r="H19" i="102"/>
  <c r="H18" i="102"/>
  <c r="H17" i="102"/>
  <c r="H16" i="102"/>
  <c r="H15" i="102"/>
  <c r="H14" i="102"/>
  <c r="H20" i="102"/>
  <c r="D11" i="102"/>
  <c r="C11" i="102"/>
  <c r="F21" i="100"/>
  <c r="F22" i="100"/>
  <c r="F23" i="100"/>
  <c r="F24" i="100"/>
  <c r="F25" i="100"/>
  <c r="F26" i="100"/>
  <c r="F27" i="100"/>
  <c r="F28" i="100"/>
  <c r="F29" i="100"/>
  <c r="F30" i="100"/>
  <c r="F31" i="100"/>
  <c r="F32" i="100"/>
  <c r="F33" i="100"/>
  <c r="F34" i="100"/>
  <c r="F35" i="100"/>
  <c r="F36" i="100"/>
  <c r="F37" i="100"/>
  <c r="F38" i="100"/>
  <c r="F39" i="100"/>
  <c r="F40" i="100"/>
  <c r="F41" i="100"/>
  <c r="F42" i="100"/>
  <c r="F43" i="100"/>
  <c r="F44" i="100"/>
  <c r="F20" i="100"/>
  <c r="J46" i="100"/>
  <c r="I46" i="100"/>
  <c r="G46" i="100"/>
  <c r="H45" i="100"/>
  <c r="H44" i="100"/>
  <c r="H43" i="100"/>
  <c r="H42" i="100"/>
  <c r="H41" i="100"/>
  <c r="H40" i="100"/>
  <c r="H39" i="100"/>
  <c r="H38" i="100"/>
  <c r="H37" i="100"/>
  <c r="H36" i="100"/>
  <c r="H35" i="100"/>
  <c r="H34" i="100"/>
  <c r="H33" i="100"/>
  <c r="H32" i="100"/>
  <c r="H31" i="100"/>
  <c r="H30" i="100"/>
  <c r="H29" i="100"/>
  <c r="H28" i="100"/>
  <c r="H27" i="100"/>
  <c r="H26" i="100"/>
  <c r="H25" i="100"/>
  <c r="H24" i="100"/>
  <c r="H22" i="100"/>
  <c r="H21" i="100"/>
  <c r="H20" i="100"/>
  <c r="D17" i="100"/>
  <c r="D16" i="100" s="1"/>
  <c r="C17" i="100"/>
  <c r="C16" i="100" s="1"/>
  <c r="B7" i="100"/>
  <c r="B6" i="100"/>
  <c r="B5" i="100"/>
  <c r="B10" i="90"/>
  <c r="B6" i="99"/>
  <c r="D6" i="99"/>
  <c r="D5" i="99"/>
  <c r="D22" i="99" s="1"/>
  <c r="B10" i="102" l="1"/>
  <c r="C10" i="102"/>
  <c r="K23" i="100"/>
  <c r="F20" i="102"/>
  <c r="J20" i="102" s="1"/>
  <c r="K45" i="100"/>
  <c r="B16" i="100"/>
  <c r="F46" i="100"/>
  <c r="H46" i="100"/>
  <c r="K20" i="100"/>
  <c r="K44" i="100"/>
  <c r="K43" i="100"/>
  <c r="K42" i="100"/>
  <c r="K41" i="100"/>
  <c r="K40" i="100"/>
  <c r="K39" i="100"/>
  <c r="K38" i="100"/>
  <c r="K37" i="100"/>
  <c r="K36" i="100"/>
  <c r="K35" i="100"/>
  <c r="K34" i="100"/>
  <c r="K33" i="100"/>
  <c r="K32" i="100"/>
  <c r="K31" i="100"/>
  <c r="K30" i="100"/>
  <c r="K29" i="100"/>
  <c r="K28" i="100"/>
  <c r="K27" i="100"/>
  <c r="K26" i="100"/>
  <c r="K25" i="100"/>
  <c r="K24" i="100"/>
  <c r="K22" i="100"/>
  <c r="K21" i="100"/>
  <c r="D7" i="99"/>
  <c r="E7" i="99" s="1"/>
  <c r="D21" i="99"/>
  <c r="E21" i="99" s="1"/>
  <c r="E20" i="99" s="1"/>
  <c r="D19" i="99"/>
  <c r="E19" i="99" s="1"/>
  <c r="D18" i="99"/>
  <c r="E18" i="99" s="1"/>
  <c r="D17" i="99"/>
  <c r="E17" i="99" s="1"/>
  <c r="D16" i="99"/>
  <c r="E16" i="99" s="1"/>
  <c r="D14" i="99"/>
  <c r="E14" i="99" s="1"/>
  <c r="D13" i="99"/>
  <c r="E13" i="99" s="1"/>
  <c r="D12" i="99"/>
  <c r="E12" i="99" s="1"/>
  <c r="D11" i="99"/>
  <c r="D10" i="99"/>
  <c r="E10" i="99" s="1"/>
  <c r="D8" i="99"/>
  <c r="E8" i="99" s="1"/>
  <c r="D8" i="98"/>
  <c r="D7" i="98"/>
  <c r="E7" i="98" s="1"/>
  <c r="D6" i="98"/>
  <c r="E6" i="98" s="1"/>
  <c r="K46" i="100" l="1"/>
  <c r="D15" i="99"/>
  <c r="D9" i="99"/>
  <c r="E8" i="98"/>
  <c r="F8" i="98" s="1"/>
  <c r="G8" i="98" s="1"/>
  <c r="F7" i="98"/>
  <c r="G7" i="98" s="1"/>
  <c r="F6" i="98"/>
  <c r="G6" i="98" s="1"/>
  <c r="E15" i="99"/>
  <c r="D20" i="99"/>
  <c r="E11" i="99"/>
  <c r="E9" i="99" s="1"/>
  <c r="G9" i="98" l="1"/>
  <c r="F9" i="98"/>
  <c r="B3" i="98" l="1"/>
  <c r="B4" i="98" l="1"/>
  <c r="E6" i="99" l="1"/>
  <c r="E5" i="99" s="1"/>
  <c r="E22" i="9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tc={410DBFD6-46BA-4392-9914-322989E34D06}</author>
  </authors>
  <commentList>
    <comment ref="A1" authorId="0" shapeId="0" xr:uid="{410DBFD6-46BA-4392-9914-322989E34D06}">
      <text>
        <t>[Threaded comment]
Your version of Excel allows you to read this threaded comment; however, any edits to it will get removed if the file is opened in a newer version of Excel. Learn more: https://go.microsoft.com/fwlink/?linkid=870924
Comment:
    @Jennifer Kim Table needs to be updated</t>
      </text>
    </comment>
  </commentList>
</comments>
</file>

<file path=xl/sharedStrings.xml><?xml version="1.0" encoding="utf-8"?>
<sst xmlns="http://schemas.openxmlformats.org/spreadsheetml/2006/main" count="278" uniqueCount="150">
  <si>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</si>
  <si>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</si>
  <si>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</si>
  <si>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</si>
  <si>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</si>
  <si>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</si>
  <si>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</si>
  <si>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</si>
  <si>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Juridsiction:</t>
  </si>
  <si>
    <t>Instructions: Use the first task to describe any "Predevelopment" activities needed to achieve readiness in the first year of the grant term, if applicable. List primary responsible parties only. Represent timeline in months, e.g. Month 1 - Month 6.</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</si>
  <si>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</si>
  <si>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</si>
  <si>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</si>
  <si>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</si>
  <si>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</si>
  <si>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</si>
  <si>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</si>
  <si>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</si>
  <si>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</si>
  <si>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</si>
  <si>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</si>
  <si>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</si>
  <si>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</si>
  <si>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</si>
  <si>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</si>
  <si>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</si>
  <si>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</si>
  <si>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</si>
  <si>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</si>
  <si>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</si>
  <si>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</si>
  <si>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</si>
  <si>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</si>
  <si>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</si>
  <si>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Instructions (5): For any $/KW rates, use the tabs below to provide justification for the estimates rates.</t>
  </si>
  <si>
    <t>Instructions (6): To add more rows, highlight a row desired to be duplicated and select "Insert Rows"</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</si>
  <si>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</si>
  <si>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</si>
  <si>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</si>
  <si>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</si>
  <si>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</si>
  <si>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</si>
  <si>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</si>
  <si>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</si>
  <si>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</si>
  <si>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</si>
  <si>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</si>
  <si>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</si>
  <si>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</si>
  <si>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</si>
  <si>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</si>
  <si>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</si>
  <si>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</si>
  <si>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</si>
  <si>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</si>
  <si>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</si>
  <si>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</si>
  <si>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</si>
  <si>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</si>
  <si>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Transformative Climate Communities Program</t>
  </si>
  <si>
    <t>Implementation Grant</t>
  </si>
  <si>
    <t>Single-Family Residence Solar PV: Rate Justification Template</t>
  </si>
  <si>
    <t>The TCC Program will accept reimbursement requests on an established "$ per KiloWatt (KW)" basis for Single-Family Residence Solar PV (Direct Installations) projects under the following program categories:
- TCC Round 1: Low-Income Weatherization Program
- TCC Round 2: Decarbonized Energy and Energy Efficiency Strategy
- TCC Round 3: Solar Installation and Energy Efficiency Strategy</t>
  </si>
  <si>
    <t>Instructions:</t>
  </si>
  <si>
    <t>1. Itemized Cost Estimates - All cost estimates and budgeted lump sums must be itemized. 
Installation Tasks and Supplies, and Other Equipment (e.g. safety and construction) must be broken out with estimates.
Installation Equipment costs do not need to be itemized. Installation Equipment estimates for the entire solar panel and inverter package are sufficient, as long as they are all direct costs.</t>
  </si>
  <si>
    <t xml:space="preserve">2. Hourly Rates and Hours - Cost categories of Personnel, Staff, and Installation Labor need to include an estimated fully burdened hourly rates and number of hours. </t>
  </si>
  <si>
    <t>3. Supporting Documentation - Supporting Documentation is not required unless requested by TCC Program Staff. Grantees and Lead Entities are responsible for keeping the appropriate documentation on file in the case of an audit.</t>
  </si>
  <si>
    <r>
      <rPr>
        <u/>
        <sz val="10"/>
        <color theme="1"/>
        <rFont val="Arial"/>
        <family val="2"/>
      </rPr>
      <t>Instructions</t>
    </r>
    <r>
      <rPr>
        <sz val="10"/>
        <color theme="1"/>
        <rFont val="Arial"/>
        <family val="2"/>
      </rPr>
      <t>: Use this template to justify a "$ per KW" rate for programmatic costs that span the duration of the grant and/or are not necessarily tied to individual installations (e.g., outreach, program management).</t>
    </r>
  </si>
  <si>
    <t>Total KW</t>
  </si>
  <si>
    <t>Price Per KW</t>
  </si>
  <si>
    <t>Total Cost</t>
  </si>
  <si>
    <t>Personnel</t>
  </si>
  <si>
    <t>Hourly Rate</t>
  </si>
  <si>
    <t>Hours Per Month</t>
  </si>
  <si>
    <t>Hours Per Year</t>
  </si>
  <si>
    <t>Hours for 5 Year Grant Term</t>
  </si>
  <si>
    <t>Cost per KW</t>
  </si>
  <si>
    <t>Administration</t>
  </si>
  <si>
    <t>Finance</t>
  </si>
  <si>
    <t>Executive Director</t>
  </si>
  <si>
    <t>Total Personnel Cost</t>
  </si>
  <si>
    <t xml:space="preserve">Estimated Bid Per Household </t>
  </si>
  <si>
    <t>Estimated System Size = XX KW</t>
  </si>
  <si>
    <t>Instructions: Use this template to justify a "$ per KW" rate for costs directly related to each household installation. Insert rate from the "Lead Entity $ per KW" cost justification for overarching programmatic costs (if applicable).</t>
  </si>
  <si>
    <t>Category</t>
  </si>
  <si>
    <t>Rate</t>
  </si>
  <si>
    <t>Units</t>
  </si>
  <si>
    <t>Price/System</t>
  </si>
  <si>
    <t>Price/KW</t>
  </si>
  <si>
    <t>Lead Entity $ per KW rate (see sheet 1)</t>
  </si>
  <si>
    <t>Project Coordinator</t>
  </si>
  <si>
    <t>Outreach Coordinator</t>
  </si>
  <si>
    <t>Installation Labor</t>
  </si>
  <si>
    <t>Staff Project Manager</t>
  </si>
  <si>
    <t>Staff Construction Manager</t>
  </si>
  <si>
    <t>Staff Installation Supervision 1</t>
  </si>
  <si>
    <t>Staff Installation Supervision 2</t>
  </si>
  <si>
    <t>Service Upgrade</t>
  </si>
  <si>
    <t>Installation Tasks and Supplies</t>
  </si>
  <si>
    <t>Permits</t>
  </si>
  <si>
    <t>Interconnection</t>
  </si>
  <si>
    <t>Travel</t>
  </si>
  <si>
    <t>Printing, Postage</t>
  </si>
  <si>
    <t>Installation Equipment</t>
  </si>
  <si>
    <t>Solar Panels and Inverter</t>
  </si>
  <si>
    <t>TOTAL COST PER (XX KW) SYSTEM</t>
  </si>
  <si>
    <t>Solar Pineapple</t>
  </si>
  <si>
    <t xml:space="preserve">City of Pineapple  </t>
  </si>
  <si>
    <t>Pineapple's for All</t>
  </si>
  <si>
    <t xml:space="preserve">City of Pineapple </t>
  </si>
  <si>
    <t xml:space="preserve">The project will install up to 360 kW-DC of solar on approximately 100 single-family homes for low-income homeowners through a third-party ownership model (pre-paid PPA) within project area. Roof repairs/ replacements, main service panel upgrades, tree trimming, and additional activities required to make home solar ready will also be provided. </t>
  </si>
  <si>
    <t>TASK 1: Qualify Homeowners and Install Solar PV</t>
  </si>
  <si>
    <t>Outreach and qualify homeowners</t>
  </si>
  <si>
    <t>Flyers, number of residents reashed</t>
  </si>
  <si>
    <t xml:space="preserve">Month 1 - 48 </t>
  </si>
  <si>
    <t>Conduct site visits and design systems</t>
  </si>
  <si>
    <t>Draft and final designs</t>
  </si>
  <si>
    <t>Month 6 - 60</t>
  </si>
  <si>
    <t>Client contracting and management</t>
  </si>
  <si>
    <t>Signed Contracts</t>
  </si>
  <si>
    <t>Roof Repairs and Install Solar Systems</t>
  </si>
  <si>
    <t>Install up to 360 kW-DC of solar on 100 single family homes</t>
  </si>
  <si>
    <t>TASK 2: Grant Administration</t>
  </si>
  <si>
    <t>Grant Administration and Indicator Tracking</t>
  </si>
  <si>
    <t>Reporting</t>
  </si>
  <si>
    <t>Month 1 - 60</t>
  </si>
  <si>
    <t>Jurisdiction:</t>
  </si>
  <si>
    <t>[LEVERAGE 1 - City Match]</t>
  </si>
  <si>
    <t>Project Manager</t>
  </si>
  <si>
    <t xml:space="preserve">Solar Installer 1 </t>
  </si>
  <si>
    <t xml:space="preserve">Solar Installer 2 </t>
  </si>
  <si>
    <t>Materials</t>
  </si>
  <si>
    <t>Indirect Costs</t>
  </si>
  <si>
    <t>Grant Administration</t>
  </si>
  <si>
    <t>Data Validation Tables - Do not edit</t>
  </si>
  <si>
    <t>COST CATEGORIES</t>
  </si>
  <si>
    <t>STRATEGIES</t>
  </si>
  <si>
    <t>2 - Land Acquisition for Affordable Housing</t>
  </si>
  <si>
    <t>3.1 - Active Transportation</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</si>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</sst>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43" formatCode="_(* #,##0.00_);_(* \(#,##0.00\);_(* &quot;-&quot;??_);_(@_)"/>
    <numFmt numFmtId="164" formatCode="0.0%"/>
    <numFmt numFmtId="165" formatCode="&quot;$&quot;#,##0.00"/>
    <numFmt numFmtId="166" formatCode="_(* #,##0_);_(* \(#,##0\);_(* &quot;-&quot;??_);_(@_)"/>
    <numFmt numFmtId="167" formatCode="_(&quot;$&quot;* #,##0_);_(&quot;$&quot;* \(#,##0\);_(&quot;$&quot;* &quot;-&quot;??_);_(@_)"/>
  </numFmts>
  <fonts count="4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u/>
      <sz val="10"/>
      <color theme="1"/>
      <name val="Arial"/>
      <family val="2"/>
    </font>
    <font>
      <u/>
      <sz val="10"/>
      <color rgb="FFFF0000"/>
      <name val="Arial"/>
      <family val="2"/>
    </font>
    <font>
      <b/>
      <sz val="10"/>
      <color theme="1"/>
      <name val="Arial"/>
      <family val="2"/>
    </font>
    <font>
      <sz val="10"/>
      <color rgb="FFFF0000"/>
      <name val="Arial"/>
      <family val="2"/>
    </font>
    <font>
      <b/>
      <sz val="10"/>
      <color theme="8" tint="-0.249977111117893"/>
      <name val="Arial"/>
      <family val="2"/>
    </font>
    <font>
      <i/>
      <sz val="10"/>
      <color theme="1"/>
      <name val="Arial"/>
      <family val="2"/>
    </font>
    <font>
      <sz val="18"/>
      <color theme="3"/>
      <name val="Calibri Light"/>
      <scheme val="major"/>
    </font>
    <font>
      <b/>
      <sz val="15"/>
      <color theme="3"/>
      <name val="Calibri"/>
      <scheme val="minor"/>
    </font>
    <font>
      <b/>
      <sz val="13"/>
      <color theme="3"/>
      <name val="Calibri"/>
      <scheme val="minor"/>
    </font>
    <font>
      <b/>
      <sz val="11"/>
      <color theme="3"/>
      <name val="Calibri"/>
      <scheme val="minor"/>
    </font>
    <font>
      <b/>
      <sz val="8"/>
      <color rgb="FF000000"/>
      <name val="Arial"/>
      <family val="2"/>
    </font>
    <font>
      <sz val="11"/>
      <color rgb="FFF2F2F2"/>
      <name val="Calibri"/>
      <family val="2"/>
      <charset val="1"/>
    </font>
    <font>
      <b/>
      <sz val="18"/>
      <color theme="3"/>
      <name val="Calibri Light"/>
      <scheme val="major"/>
    </font>
    <font>
      <sz val="11"/>
      <color rgb="FF000000"/>
      <name val="Arial"/>
      <charset val="1"/>
    </font>
    <font>
      <sz val="11"/>
      <name val="Arial"/>
    </font>
    <font>
      <sz val="12"/>
      <color rgb="FF000000"/>
      <name val="Arial"/>
      <charset val="1"/>
    </font>
    <font>
      <sz val="16"/>
      <color rgb="FFFFFFFF"/>
      <name val="Arial"/>
      <family val="2"/>
    </font>
    <font>
      <sz val="12"/>
      <name val="Arial"/>
    </font>
    <font>
      <sz val="12"/>
      <color theme="1"/>
      <name val="Arial"/>
    </font>
    <font>
      <b/>
      <sz val="12"/>
      <name val="Arial"/>
    </font>
    <font>
      <b/>
      <sz val="12"/>
      <color theme="1"/>
      <name val="Arial"/>
    </font>
    <font>
      <sz val="11"/>
      <color rgb="FF000000"/>
      <name val="Arial"/>
      <family val="2"/>
    </font>
    <font>
      <sz val="11"/>
      <color rgb="FF1F4E78"/>
      <name val="Calibri"/>
      <family val="2"/>
      <scheme val="minor"/>
    </font>
    <font>
      <b/>
      <sz val="10"/>
      <color rgb="FF1F4E78"/>
      <name val="Arial"/>
      <family val="2"/>
    </font>
    <font>
      <b/>
      <sz val="12"/>
      <color theme="8" tint="-0.249977111117893"/>
      <name val="Arial"/>
      <family val="2"/>
    </font>
    <font>
      <b/>
      <sz val="11"/>
      <color theme="8" tint="-0.249977111117893"/>
      <name val="Calibri Light"/>
      <family val="2"/>
      <scheme val="major"/>
    </font>
    <font>
      <b/>
      <sz val="11"/>
      <color rgb="FFC00000"/>
      <name val="Arial"/>
      <family val="2"/>
    </font>
    <font>
      <b/>
      <sz val="10"/>
      <color theme="8" tint="-0.499984740745262"/>
      <name val="Arial"/>
      <family val="2"/>
    </font>
    <font>
      <sz val="11"/>
      <color theme="8" tint="-0.499984740745262"/>
      <name val="Calibri"/>
      <family val="2"/>
      <scheme val="minor"/>
    </font>
    <font>
      <b/>
      <sz val="12"/>
      <color theme="8" tint="-0.499984740745262"/>
      <name val="Arial"/>
      <family val="2"/>
    </font>
    <font>
      <b/>
      <sz val="11"/>
      <color theme="8" tint="-0.499984740745262"/>
      <name val="Calibri Light"/>
      <family val="2"/>
      <scheme val="major"/>
    </font>
    <font>
      <sz val="12"/>
      <color rgb="FFFFFFFF"/>
      <name val="Arial"/>
    </font>
  </fonts>
  <fills count="11">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BDD7EE"/>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rgb="FFA6A6A6"/>
        <bgColor indexed="64"/>
      </patternFill>
    </fill>
    <fill>
      <patternFill patternType="solid">
        <fgColor rgb="FF00000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000000"/>
      </left>
      <right style="thin">
        <color rgb="FF000000"/>
      </right>
      <top style="thin">
        <color rgb="FF000000"/>
      </top>
      <bottom style="thin">
        <color rgb="FF000000"/>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auto="1"/>
      </left>
      <right style="thin">
        <color auto="1"/>
      </right>
      <top style="thin">
        <color indexed="64"/>
      </top>
      <bottom style="thin">
        <color rgb="FF000000"/>
      </bottom>
      <diagonal/>
    </border>
    <border>
      <left style="medium">
        <color rgb="FF000000"/>
      </left>
      <right/>
      <top style="medium">
        <color rgb="FF000000"/>
      </top>
      <bottom style="medium">
        <color theme="4" tint="0.39997558519241921"/>
      </bottom>
      <diagonal/>
    </border>
    <border>
      <left/>
      <right/>
      <top style="medium">
        <color rgb="FF000000"/>
      </top>
      <bottom style="medium">
        <color theme="4" tint="0.39997558519241921"/>
      </bottom>
      <diagonal/>
    </border>
    <border>
      <left/>
      <right style="medium">
        <color rgb="FF000000"/>
      </right>
      <top style="medium">
        <color rgb="FF000000"/>
      </top>
      <bottom style="medium">
        <color theme="4" tint="0.39997558519241921"/>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top/>
      <bottom style="thin">
        <color rgb="FF000000"/>
      </bottom>
      <diagonal/>
    </border>
    <border>
      <left style="thin">
        <color indexed="64"/>
      </left>
      <right/>
      <top style="thin">
        <color indexed="64"/>
      </top>
      <bottom/>
      <diagonal/>
    </border>
    <border>
      <left/>
      <right/>
      <top style="thin">
        <color indexed="64"/>
      </top>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3" fillId="0" borderId="0" applyNumberFormat="0" applyFill="0" applyBorder="0" applyAlignment="0" applyProtection="0"/>
    <xf numFmtId="0" fontId="24" fillId="0" borderId="17" applyNumberFormat="0" applyFill="0" applyAlignment="0" applyProtection="0"/>
    <xf numFmtId="0" fontId="25" fillId="0" borderId="18" applyNumberFormat="0" applyFill="0" applyAlignment="0" applyProtection="0"/>
    <xf numFmtId="0" fontId="26" fillId="0" borderId="19" applyNumberFormat="0" applyFill="0" applyAlignment="0" applyProtection="0"/>
    <xf numFmtId="0" fontId="26" fillId="0" borderId="0" applyNumberFormat="0" applyFill="0" applyBorder="0" applyAlignment="0" applyProtection="0"/>
  </cellStyleXfs>
  <cellXfs count="226">
    <xf numFmtId="0" fontId="0" fillId="0" borderId="0" xfId="0"/>
    <xf numFmtId="0" fontId="2" fillId="0" borderId="0" xfId="0" applyFont="1"/>
    <xf numFmtId="0" fontId="2" fillId="0" borderId="0" xfId="0" applyFont="1" applyAlignment="1">
      <alignment wrapText="1"/>
    </xf>
    <xf numFmtId="0" fontId="2" fillId="0" borderId="0" xfId="0" applyFont="1" applyProtection="1">
      <protection locked="0"/>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11" fillId="0" borderId="0" xfId="0" applyFont="1" applyProtection="1">
      <protection locked="0"/>
    </xf>
    <xf numFmtId="0" fontId="6" fillId="0" borderId="0" xfId="0" applyFont="1" applyProtection="1">
      <protection locked="0"/>
    </xf>
    <xf numFmtId="0" fontId="12"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2"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xf numFmtId="0" fontId="18" fillId="0" borderId="0" xfId="0" applyFont="1"/>
    <xf numFmtId="0" fontId="15" fillId="0" borderId="11" xfId="0" applyFont="1" applyBorder="1"/>
    <xf numFmtId="1" fontId="15" fillId="0" borderId="12" xfId="0" applyNumberFormat="1" applyFont="1" applyBorder="1"/>
    <xf numFmtId="0" fontId="15" fillId="0" borderId="13" xfId="0" applyFont="1" applyBorder="1"/>
    <xf numFmtId="165" fontId="15" fillId="0" borderId="14" xfId="1" applyNumberFormat="1" applyFont="1" applyBorder="1"/>
    <xf numFmtId="0" fontId="15" fillId="0" borderId="15" xfId="0" applyFont="1" applyBorder="1"/>
    <xf numFmtId="44" fontId="15" fillId="0" borderId="16" xfId="1" applyFont="1" applyBorder="1"/>
    <xf numFmtId="0" fontId="19" fillId="0" borderId="0" xfId="0" applyFont="1"/>
    <xf numFmtId="4" fontId="15" fillId="0" borderId="0" xfId="0" applyNumberFormat="1" applyFont="1"/>
    <xf numFmtId="43" fontId="15" fillId="0" borderId="0" xfId="3" applyFont="1"/>
    <xf numFmtId="0" fontId="15" fillId="0" borderId="0" xfId="0" applyFont="1" applyFill="1"/>
    <xf numFmtId="166" fontId="15" fillId="0" borderId="0" xfId="3" quotePrefix="1" applyNumberFormat="1" applyFont="1"/>
    <xf numFmtId="44" fontId="21" fillId="0" borderId="0" xfId="1" applyFont="1"/>
    <xf numFmtId="0" fontId="15" fillId="0" borderId="0" xfId="0" quotePrefix="1" applyFont="1"/>
    <xf numFmtId="43" fontId="15" fillId="0" borderId="0" xfId="3" applyFont="1" applyFill="1"/>
    <xf numFmtId="0" fontId="15" fillId="0" borderId="0" xfId="0" applyFont="1" applyFill="1" applyAlignment="1">
      <alignment horizontal="right"/>
    </xf>
    <xf numFmtId="0" fontId="19" fillId="0" borderId="0" xfId="0" applyFont="1" applyAlignment="1">
      <alignment horizontal="center"/>
    </xf>
    <xf numFmtId="44" fontId="22" fillId="0" borderId="0" xfId="1" applyFont="1" applyBorder="1"/>
    <xf numFmtId="44" fontId="19" fillId="0" borderId="0" xfId="1" applyFont="1"/>
    <xf numFmtId="0" fontId="14" fillId="0" borderId="0" xfId="0" applyFont="1" applyAlignment="1" applyProtection="1">
      <alignment horizontal="right"/>
      <protection locked="0"/>
    </xf>
    <xf numFmtId="44" fontId="10" fillId="0" borderId="0" xfId="1" applyFont="1" applyFill="1" applyBorder="1" applyAlignment="1" applyProtection="1">
      <alignment wrapText="1"/>
      <protection locked="0"/>
    </xf>
    <xf numFmtId="0" fontId="19" fillId="0" borderId="0" xfId="0" applyFont="1" applyAlignment="1">
      <alignment horizontal="center"/>
    </xf>
    <xf numFmtId="0" fontId="15" fillId="0" borderId="0" xfId="0" applyFont="1" applyAlignment="1">
      <alignment horizontal="center"/>
    </xf>
    <xf numFmtId="0" fontId="8" fillId="0" borderId="0" xfId="0" applyFont="1" applyAlignment="1">
      <alignment horizontal="left"/>
    </xf>
    <xf numFmtId="0" fontId="15" fillId="0" borderId="0" xfId="0" applyFont="1" applyAlignment="1">
      <alignment horizontal="left"/>
    </xf>
    <xf numFmtId="0" fontId="17" fillId="0" borderId="0" xfId="0" applyFont="1" applyAlignment="1">
      <alignment horizontal="left" wrapText="1"/>
    </xf>
    <xf numFmtId="0" fontId="15" fillId="0" borderId="0" xfId="0" applyFont="1" applyAlignment="1">
      <alignment horizontal="left" wrapText="1"/>
    </xf>
    <xf numFmtId="0" fontId="2" fillId="0" borderId="0" xfId="0" applyFont="1" applyAlignment="1">
      <alignment horizontal="left"/>
    </xf>
    <xf numFmtId="0" fontId="24" fillId="0" borderId="17" xfId="5" applyFill="1" applyAlignment="1">
      <alignment horizontal="left"/>
    </xf>
    <xf numFmtId="0" fontId="16" fillId="0" borderId="0" xfId="0" applyFont="1" applyBorder="1" applyAlignment="1">
      <alignment horizontal="left" vertical="center" wrapText="1"/>
    </xf>
    <xf numFmtId="0" fontId="15" fillId="0" borderId="0" xfId="0" applyFont="1" applyAlignment="1">
      <alignment vertical="center"/>
    </xf>
    <xf numFmtId="0" fontId="15" fillId="0" borderId="20" xfId="0" applyFont="1" applyBorder="1"/>
    <xf numFmtId="165" fontId="15" fillId="0" borderId="20" xfId="0" applyNumberFormat="1" applyFont="1" applyBorder="1"/>
    <xf numFmtId="0" fontId="15" fillId="0" borderId="20" xfId="0" applyNumberFormat="1" applyFont="1" applyBorder="1"/>
    <xf numFmtId="43" fontId="15" fillId="0" borderId="20" xfId="3" applyFont="1" applyBorder="1"/>
    <xf numFmtId="0" fontId="19" fillId="0" borderId="20" xfId="0" applyFont="1" applyBorder="1"/>
    <xf numFmtId="165" fontId="19" fillId="0" borderId="20" xfId="0" applyNumberFormat="1" applyFont="1" applyBorder="1"/>
    <xf numFmtId="0" fontId="19" fillId="0" borderId="21" xfId="0" applyFont="1" applyBorder="1"/>
    <xf numFmtId="0" fontId="19" fillId="0" borderId="22" xfId="0" applyFont="1" applyBorder="1" applyAlignment="1">
      <alignment horizontal="center" vertical="center"/>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26" fillId="0" borderId="26" xfId="7" applyFill="1" applyBorder="1"/>
    <xf numFmtId="44" fontId="26" fillId="0" borderId="27" xfId="7" applyNumberFormat="1" applyFill="1" applyBorder="1"/>
    <xf numFmtId="44" fontId="26" fillId="0" borderId="28" xfId="7" applyNumberFormat="1" applyFill="1" applyBorder="1"/>
    <xf numFmtId="0" fontId="22" fillId="0" borderId="29" xfId="0" applyFont="1" applyBorder="1"/>
    <xf numFmtId="44" fontId="22" fillId="0" borderId="30" xfId="1" applyFont="1" applyBorder="1"/>
    <xf numFmtId="0" fontId="15" fillId="0" borderId="29" xfId="0" applyFont="1" applyBorder="1"/>
    <xf numFmtId="44" fontId="15" fillId="0" borderId="0" xfId="1" applyFont="1" applyBorder="1"/>
    <xf numFmtId="44" fontId="15" fillId="0" borderId="30" xfId="1" applyFont="1" applyBorder="1"/>
    <xf numFmtId="0" fontId="15" fillId="0" borderId="31" xfId="0" applyFont="1" applyBorder="1"/>
    <xf numFmtId="44" fontId="15" fillId="0" borderId="32" xfId="1" applyFont="1" applyBorder="1"/>
    <xf numFmtId="44" fontId="15" fillId="0" borderId="33" xfId="1" applyFont="1" applyBorder="1"/>
    <xf numFmtId="0" fontId="19" fillId="0" borderId="0" xfId="0" applyFont="1" applyBorder="1" applyAlignment="1">
      <alignment horizontal="center"/>
    </xf>
    <xf numFmtId="0" fontId="19" fillId="0" borderId="22" xfId="0" applyFont="1" applyBorder="1" applyAlignment="1">
      <alignment horizontal="center"/>
    </xf>
    <xf numFmtId="0" fontId="19" fillId="0" borderId="23" xfId="0" applyFont="1" applyBorder="1" applyAlignment="1">
      <alignment horizontal="center"/>
    </xf>
    <xf numFmtId="0" fontId="19" fillId="0" borderId="24" xfId="0" applyFont="1" applyBorder="1" applyAlignment="1">
      <alignment horizontal="center"/>
    </xf>
    <xf numFmtId="44" fontId="15" fillId="0" borderId="34" xfId="1" applyFont="1" applyBorder="1"/>
    <xf numFmtId="37" fontId="15" fillId="0" borderId="34" xfId="1" applyNumberFormat="1" applyFont="1" applyBorder="1"/>
    <xf numFmtId="0" fontId="26" fillId="0" borderId="35" xfId="7" applyFill="1" applyBorder="1"/>
    <xf numFmtId="44" fontId="22" fillId="0" borderId="29" xfId="1" applyFont="1" applyBorder="1"/>
    <xf numFmtId="44" fontId="15" fillId="0" borderId="29" xfId="1" applyFont="1" applyBorder="1"/>
    <xf numFmtId="44" fontId="26" fillId="0" borderId="36" xfId="7" applyNumberFormat="1" applyFill="1" applyBorder="1"/>
    <xf numFmtId="44" fontId="26" fillId="0" borderId="37" xfId="7" applyNumberFormat="1" applyFill="1" applyBorder="1"/>
    <xf numFmtId="37" fontId="15" fillId="0" borderId="30" xfId="1" applyNumberFormat="1" applyFont="1" applyBorder="1"/>
    <xf numFmtId="44" fontId="15" fillId="0" borderId="31" xfId="1" applyFont="1" applyBorder="1"/>
    <xf numFmtId="37" fontId="15" fillId="0" borderId="33" xfId="1" applyNumberFormat="1" applyFont="1" applyBorder="1"/>
    <xf numFmtId="37" fontId="22" fillId="0" borderId="30" xfId="1" applyNumberFormat="1" applyFont="1" applyBorder="1"/>
    <xf numFmtId="0" fontId="15" fillId="0" borderId="9" xfId="0" applyFont="1" applyBorder="1" applyAlignment="1"/>
    <xf numFmtId="0" fontId="15" fillId="0" borderId="10" xfId="0" applyFont="1" applyBorder="1" applyAlignment="1"/>
    <xf numFmtId="0" fontId="19" fillId="0" borderId="0" xfId="0" applyFont="1" applyAlignment="1"/>
    <xf numFmtId="0" fontId="15" fillId="0" borderId="0" xfId="0" applyFont="1" applyAlignment="1"/>
    <xf numFmtId="0" fontId="24" fillId="0" borderId="17" xfId="5" applyFill="1" applyAlignment="1"/>
    <xf numFmtId="0" fontId="16" fillId="0" borderId="0" xfId="0" applyFont="1" applyFill="1" applyAlignment="1">
      <alignment wrapText="1"/>
    </xf>
    <xf numFmtId="0" fontId="15" fillId="0" borderId="8" xfId="0" applyFont="1" applyBorder="1" applyAlignment="1">
      <alignment vertical="center"/>
    </xf>
    <xf numFmtId="0" fontId="29" fillId="0" borderId="0" xfId="4" applyFont="1" applyAlignment="1">
      <alignment wrapText="1"/>
    </xf>
    <xf numFmtId="0" fontId="26" fillId="0" borderId="19" xfId="7" applyFill="1" applyAlignment="1">
      <alignment wrapText="1"/>
    </xf>
    <xf numFmtId="0" fontId="4" fillId="0" borderId="1" xfId="0" applyFont="1" applyBorder="1" applyAlignment="1">
      <alignment horizontal="left"/>
    </xf>
    <xf numFmtId="0" fontId="26" fillId="0" borderId="19" xfId="7" applyFill="1" applyAlignment="1" applyProtection="1">
      <alignment wrapText="1"/>
      <protection locked="0"/>
    </xf>
    <xf numFmtId="0" fontId="2" fillId="0" borderId="7" xfId="0" applyFont="1" applyBorder="1" applyAlignment="1" applyProtection="1">
      <alignment horizontal="left"/>
      <protection locked="0"/>
    </xf>
    <xf numFmtId="0" fontId="2" fillId="0" borderId="1" xfId="0" applyFont="1" applyBorder="1" applyAlignment="1">
      <alignment wrapText="1"/>
    </xf>
    <xf numFmtId="0" fontId="2" fillId="0" borderId="40" xfId="0" applyFont="1" applyBorder="1" applyAlignment="1">
      <alignment wrapText="1"/>
    </xf>
    <xf numFmtId="49" fontId="3" fillId="0" borderId="0" xfId="0" applyNumberFormat="1" applyFont="1" applyAlignment="1">
      <alignment horizontal="center"/>
    </xf>
    <xf numFmtId="0" fontId="2" fillId="4" borderId="0" xfId="0" applyFont="1" applyFill="1" applyAlignment="1">
      <alignment vertical="center"/>
    </xf>
    <xf numFmtId="0" fontId="6" fillId="4" borderId="0" xfId="0" applyFont="1" applyFill="1" applyAlignment="1">
      <alignment wrapText="1"/>
    </xf>
    <xf numFmtId="49" fontId="3" fillId="4" borderId="0" xfId="0" applyNumberFormat="1" applyFont="1" applyFill="1" applyAlignment="1">
      <alignment horizontal="center"/>
    </xf>
    <xf numFmtId="0" fontId="2" fillId="4" borderId="0" xfId="0" applyFont="1" applyFill="1"/>
    <xf numFmtId="0" fontId="26" fillId="0" borderId="36" xfId="8" applyFill="1" applyBorder="1" applyAlignment="1">
      <alignment horizontal="left" wrapText="1"/>
    </xf>
    <xf numFmtId="0" fontId="9" fillId="0" borderId="0" xfId="0" applyFont="1" applyAlignment="1">
      <alignment wrapText="1"/>
    </xf>
    <xf numFmtId="0" fontId="25" fillId="5" borderId="18" xfId="6" applyFill="1" applyAlignment="1">
      <alignment horizontal="left" vertical="center"/>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30" fillId="0" borderId="0" xfId="0" applyFont="1"/>
    <xf numFmtId="0" fontId="31" fillId="0" borderId="4" xfId="0" applyFont="1" applyBorder="1" applyAlignment="1">
      <alignment horizontal="center" vertical="center" wrapText="1"/>
    </xf>
    <xf numFmtId="0" fontId="31" fillId="0" borderId="2" xfId="0" applyFont="1" applyBorder="1" applyAlignment="1">
      <alignment vertical="center" wrapText="1"/>
    </xf>
    <xf numFmtId="0" fontId="14" fillId="0" borderId="0" xfId="0" applyFont="1" applyAlignment="1" applyProtection="1">
      <alignment vertical="center"/>
      <protection locked="0"/>
    </xf>
    <xf numFmtId="0" fontId="4" fillId="0" borderId="0" xfId="0" applyFont="1" applyAlignment="1" applyProtection="1">
      <alignment vertical="center"/>
      <protection locked="0"/>
    </xf>
    <xf numFmtId="0" fontId="31" fillId="0" borderId="2" xfId="0" applyFont="1" applyBorder="1" applyAlignment="1">
      <alignment horizontal="center" vertical="center" wrapText="1"/>
    </xf>
    <xf numFmtId="0" fontId="4" fillId="0" borderId="0" xfId="0" applyFont="1" applyAlignment="1">
      <alignment horizontal="left" vertical="center"/>
    </xf>
    <xf numFmtId="0" fontId="31" fillId="0" borderId="3" xfId="0" applyFont="1" applyBorder="1" applyAlignment="1">
      <alignment horizontal="center" vertical="center" wrapText="1"/>
    </xf>
    <xf numFmtId="0" fontId="31" fillId="0" borderId="3" xfId="0" applyFont="1" applyBorder="1" applyAlignment="1">
      <alignment vertical="center" wrapText="1"/>
    </xf>
    <xf numFmtId="0" fontId="29" fillId="0" borderId="0" xfId="4" applyFont="1" applyAlignment="1" applyProtection="1">
      <alignment horizontal="left"/>
      <protection locked="0"/>
    </xf>
    <xf numFmtId="0" fontId="26" fillId="0" borderId="19" xfId="7" applyFill="1" applyAlignment="1">
      <alignment horizontal="left" wrapText="1"/>
    </xf>
    <xf numFmtId="0" fontId="5" fillId="0" borderId="1" xfId="0" applyFont="1" applyBorder="1" applyAlignment="1">
      <alignment horizontal="left"/>
    </xf>
    <xf numFmtId="0" fontId="26" fillId="0" borderId="19" xfId="7" applyFill="1" applyAlignment="1" applyProtection="1">
      <alignment horizontal="left" wrapText="1"/>
      <protection locked="0"/>
    </xf>
    <xf numFmtId="0" fontId="26" fillId="0" borderId="19" xfId="7" applyFill="1" applyAlignment="1">
      <alignment horizontal="left"/>
    </xf>
    <xf numFmtId="0" fontId="2" fillId="0" borderId="40" xfId="0" applyFont="1" applyBorder="1" applyProtection="1">
      <protection locked="0"/>
    </xf>
    <xf numFmtId="0" fontId="8" fillId="0" borderId="0" xfId="0" applyFont="1" applyAlignment="1">
      <alignment horizontal="right" wrapText="1"/>
    </xf>
    <xf numFmtId="0" fontId="6" fillId="0" borderId="0" xfId="0" applyFont="1" applyAlignment="1">
      <alignment wrapText="1"/>
    </xf>
    <xf numFmtId="0" fontId="26" fillId="0" borderId="19" xfId="7" applyFill="1" applyAlignment="1">
      <alignment horizontal="left" vertical="center" indent="1"/>
    </xf>
    <xf numFmtId="0" fontId="6" fillId="0" borderId="0" xfId="0" applyFont="1" applyAlignment="1" applyProtection="1">
      <alignment horizontal="right"/>
      <protection locked="0"/>
    </xf>
    <xf numFmtId="0" fontId="8" fillId="4" borderId="0" xfId="0" applyFont="1" applyFill="1" applyAlignment="1" applyProtection="1">
      <alignment vertical="center"/>
      <protection locked="0"/>
    </xf>
    <xf numFmtId="0" fontId="6" fillId="4" borderId="0" xfId="0" applyFont="1" applyFill="1" applyAlignment="1" applyProtection="1">
      <alignment horizontal="left" vertical="center" wrapText="1"/>
      <protection locked="0"/>
    </xf>
    <xf numFmtId="0" fontId="15" fillId="4" borderId="0" xfId="0" applyFont="1" applyFill="1" applyAlignment="1" applyProtection="1">
      <alignment vertical="center" wrapText="1"/>
      <protection locked="0"/>
    </xf>
    <xf numFmtId="0" fontId="26" fillId="0" borderId="20" xfId="8" applyBorder="1" applyAlignment="1" applyProtection="1">
      <alignment wrapText="1"/>
      <protection locked="0"/>
    </xf>
    <xf numFmtId="0" fontId="26" fillId="0" borderId="20" xfId="8" applyBorder="1" applyAlignment="1" applyProtection="1">
      <alignment horizontal="center"/>
      <protection locked="0"/>
    </xf>
    <xf numFmtId="0" fontId="15" fillId="0" borderId="0" xfId="0" applyFont="1" applyAlignment="1" applyProtection="1">
      <alignment vertical="center" wrapText="1"/>
      <protection locked="0"/>
    </xf>
    <xf numFmtId="0" fontId="10" fillId="0" borderId="0" xfId="0" applyFont="1" applyAlignment="1" applyProtection="1">
      <alignment horizontal="right"/>
      <protection locked="0"/>
    </xf>
    <xf numFmtId="0" fontId="26" fillId="0" borderId="20" xfId="8" applyBorder="1" applyAlignment="1" applyProtection="1">
      <alignment vertical="center"/>
      <protection locked="0"/>
    </xf>
    <xf numFmtId="0" fontId="7" fillId="6" borderId="20" xfId="0" applyFont="1" applyFill="1" applyBorder="1" applyAlignment="1" applyProtection="1">
      <alignment horizontal="center"/>
      <protection locked="0"/>
    </xf>
    <xf numFmtId="9" fontId="7" fillId="6" borderId="20" xfId="0" applyNumberFormat="1" applyFont="1" applyFill="1" applyBorder="1" applyAlignment="1" applyProtection="1">
      <alignment horizontal="center"/>
      <protection locked="0"/>
    </xf>
    <xf numFmtId="0" fontId="15" fillId="7" borderId="0" xfId="0" applyFont="1" applyFill="1" applyAlignment="1" applyProtection="1">
      <alignment horizontal="center" vertical="center" wrapText="1"/>
      <protection locked="0"/>
    </xf>
    <xf numFmtId="0" fontId="15" fillId="0" borderId="0" xfId="0" applyFont="1" applyAlignment="1" applyProtection="1">
      <alignment horizontal="left" vertical="top" wrapText="1"/>
      <protection locked="0"/>
    </xf>
    <xf numFmtId="0" fontId="26" fillId="8" borderId="20" xfId="8" applyFill="1" applyBorder="1" applyAlignment="1">
      <alignment vertical="center" wrapText="1"/>
    </xf>
    <xf numFmtId="0" fontId="33" fillId="0" borderId="0" xfId="0" applyFont="1" applyAlignment="1" applyProtection="1">
      <alignment horizontal="left" vertical="center"/>
      <protection locked="0"/>
    </xf>
    <xf numFmtId="0" fontId="16" fillId="7" borderId="0" xfId="0" applyFont="1" applyFill="1" applyAlignment="1" applyProtection="1">
      <alignment wrapText="1"/>
      <protection locked="0"/>
    </xf>
    <xf numFmtId="0" fontId="24" fillId="0" borderId="17" xfId="5" applyFill="1" applyAlignment="1" applyProtection="1">
      <alignment horizontal="left" vertical="center"/>
      <protection locked="0"/>
    </xf>
    <xf numFmtId="0" fontId="24" fillId="0" borderId="17" xfId="5" applyFill="1" applyAlignment="1" applyProtection="1">
      <alignment horizontal="left" vertical="center" wrapText="1"/>
      <protection locked="0"/>
    </xf>
    <xf numFmtId="0" fontId="24" fillId="0" borderId="17" xfId="5" applyFill="1" applyAlignment="1">
      <alignment horizontal="center" vertical="center" wrapText="1"/>
    </xf>
    <xf numFmtId="0" fontId="24" fillId="0" borderId="17" xfId="5" applyFill="1" applyAlignment="1">
      <alignment horizontal="left" vertical="center" wrapText="1"/>
    </xf>
    <xf numFmtId="0" fontId="15" fillId="7" borderId="0" xfId="0" applyFont="1" applyFill="1" applyAlignment="1" applyProtection="1">
      <alignment horizontal="left" vertical="center" wrapText="1"/>
      <protection locked="0"/>
    </xf>
    <xf numFmtId="0" fontId="5" fillId="0" borderId="2" xfId="0" applyFont="1" applyBorder="1" applyAlignment="1" applyProtection="1">
      <alignment horizontal="center" vertical="center" wrapText="1"/>
      <protection locked="0"/>
    </xf>
    <xf numFmtId="0" fontId="5" fillId="0" borderId="2" xfId="0" applyFont="1" applyBorder="1" applyAlignment="1" applyProtection="1">
      <alignment vertical="center" wrapText="1"/>
      <protection locked="0"/>
    </xf>
    <xf numFmtId="0" fontId="13" fillId="0" borderId="0" xfId="0" applyFont="1" applyAlignment="1" applyProtection="1">
      <alignment horizontal="center" vertical="center" wrapText="1"/>
      <protection locked="0"/>
    </xf>
    <xf numFmtId="0" fontId="6" fillId="0" borderId="2" xfId="0" applyFont="1" applyBorder="1" applyProtection="1">
      <protection locked="0"/>
    </xf>
    <xf numFmtId="0" fontId="5" fillId="0" borderId="5" xfId="0" applyFont="1" applyBorder="1" applyAlignment="1" applyProtection="1">
      <alignment horizontal="center" vertical="center" wrapText="1"/>
      <protection locked="0"/>
    </xf>
    <xf numFmtId="0" fontId="14" fillId="0" borderId="0" xfId="0" applyFont="1" applyProtection="1">
      <protection locked="0"/>
    </xf>
    <xf numFmtId="0" fontId="4" fillId="0" borderId="0" xfId="0" applyFont="1"/>
    <xf numFmtId="0" fontId="4" fillId="0" borderId="0" xfId="0" applyFont="1" applyAlignment="1">
      <alignment horizontal="left"/>
    </xf>
    <xf numFmtId="0" fontId="34" fillId="0" borderId="5" xfId="0" applyFont="1" applyBorder="1" applyAlignment="1" applyProtection="1">
      <alignment horizontal="center" vertical="center" wrapText="1"/>
      <protection locked="0"/>
    </xf>
    <xf numFmtId="0" fontId="35" fillId="0" borderId="7" xfId="0" applyFont="1" applyBorder="1" applyAlignment="1" applyProtection="1">
      <alignment vertical="center" wrapText="1"/>
      <protection locked="0"/>
    </xf>
    <xf numFmtId="1" fontId="35" fillId="0" borderId="4" xfId="1" applyNumberFormat="1" applyFont="1" applyFill="1" applyBorder="1" applyAlignment="1" applyProtection="1">
      <protection locked="0"/>
    </xf>
    <xf numFmtId="44" fontId="35" fillId="0" borderId="7" xfId="1" applyFont="1" applyFill="1" applyBorder="1" applyAlignment="1" applyProtection="1">
      <protection locked="0"/>
    </xf>
    <xf numFmtId="44" fontId="35" fillId="0" borderId="2" xfId="1" applyFont="1" applyFill="1" applyBorder="1" applyAlignment="1" applyProtection="1">
      <alignment horizontal="center" vertical="center" wrapText="1"/>
      <protection locked="0"/>
    </xf>
    <xf numFmtId="44" fontId="34" fillId="6" borderId="2" xfId="1" applyFont="1" applyFill="1" applyBorder="1" applyAlignment="1" applyProtection="1">
      <alignment horizontal="center" vertical="center" wrapText="1"/>
      <protection locked="0"/>
    </xf>
    <xf numFmtId="44" fontId="35" fillId="0" borderId="5" xfId="1" applyFont="1" applyFill="1" applyBorder="1" applyAlignment="1" applyProtection="1">
      <alignment horizontal="center" vertical="center" wrapText="1"/>
      <protection locked="0"/>
    </xf>
    <xf numFmtId="44" fontId="35" fillId="0" borderId="4" xfId="1" applyFont="1" applyFill="1" applyBorder="1" applyAlignment="1" applyProtection="1">
      <alignment horizontal="center" vertical="center" wrapText="1"/>
      <protection locked="0"/>
    </xf>
    <xf numFmtId="0" fontId="36" fillId="0" borderId="41" xfId="0" applyFont="1" applyBorder="1" applyAlignment="1" applyProtection="1">
      <alignment horizontal="center" vertical="center" wrapText="1"/>
      <protection locked="0"/>
    </xf>
    <xf numFmtId="44" fontId="37" fillId="3" borderId="42" xfId="1" applyFont="1" applyFill="1" applyBorder="1" applyAlignment="1" applyProtection="1">
      <alignment horizontal="center" vertical="center"/>
      <protection locked="0"/>
    </xf>
    <xf numFmtId="0" fontId="32" fillId="9" borderId="0" xfId="0" applyFont="1" applyFill="1"/>
    <xf numFmtId="0" fontId="25" fillId="5" borderId="18" xfId="6" applyFill="1" applyAlignment="1">
      <alignment horizontal="left" vertical="center" wrapText="1"/>
    </xf>
    <xf numFmtId="0" fontId="38" fillId="0" borderId="35" xfId="0" applyFont="1" applyBorder="1" applyAlignment="1">
      <alignment horizontal="left" vertical="top" wrapText="1"/>
    </xf>
    <xf numFmtId="0" fontId="4" fillId="0" borderId="0" xfId="0" applyFont="1" applyAlignment="1">
      <alignment horizontal="center" vertical="center" wrapText="1"/>
    </xf>
    <xf numFmtId="0" fontId="4" fillId="0" borderId="0" xfId="0" applyFont="1" applyAlignment="1">
      <alignment vertical="center" wrapText="1"/>
    </xf>
    <xf numFmtId="0" fontId="31" fillId="0" borderId="0" xfId="0" applyFont="1" applyAlignment="1">
      <alignment horizontal="center" vertical="center" wrapText="1"/>
    </xf>
    <xf numFmtId="0" fontId="31" fillId="0" borderId="0" xfId="0" applyFont="1" applyAlignment="1">
      <alignment vertical="center" wrapText="1"/>
    </xf>
    <xf numFmtId="0" fontId="25" fillId="5" borderId="18" xfId="6" applyFill="1" applyAlignment="1">
      <alignment vertical="center" wrapText="1"/>
    </xf>
    <xf numFmtId="0" fontId="20" fillId="0" borderId="0" xfId="0" applyFont="1" applyAlignment="1">
      <alignment vertical="top" wrapText="1"/>
    </xf>
    <xf numFmtId="0" fontId="25" fillId="0" borderId="0" xfId="6"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Alignment="1" applyProtection="1">
      <alignment vertical="center"/>
      <protection locked="0"/>
    </xf>
    <xf numFmtId="0" fontId="2" fillId="0" borderId="0" xfId="0" applyFont="1" applyAlignment="1" applyProtection="1">
      <alignment vertical="center"/>
      <protection locked="0"/>
    </xf>
    <xf numFmtId="0" fontId="7" fillId="4" borderId="0" xfId="0" applyFont="1" applyFill="1" applyAlignment="1" applyProtection="1">
      <alignment horizontal="center" vertical="center"/>
      <protection locked="0"/>
    </xf>
    <xf numFmtId="0" fontId="7" fillId="4" borderId="0" xfId="0" applyFont="1" applyFill="1" applyAlignment="1" applyProtection="1">
      <alignment horizontal="right" vertical="center"/>
      <protection locked="0"/>
    </xf>
    <xf numFmtId="9" fontId="7" fillId="4" borderId="0" xfId="0" applyNumberFormat="1" applyFont="1" applyFill="1" applyAlignment="1" applyProtection="1">
      <alignment horizontal="center" vertical="center"/>
      <protection locked="0"/>
    </xf>
    <xf numFmtId="0" fontId="14" fillId="4" borderId="0" xfId="0" applyFont="1" applyFill="1" applyAlignment="1" applyProtection="1">
      <alignment horizontal="right" vertical="center"/>
      <protection locked="0"/>
    </xf>
    <xf numFmtId="164" fontId="10" fillId="4" borderId="0" xfId="2" applyNumberFormat="1" applyFont="1" applyFill="1" applyBorder="1" applyAlignment="1" applyProtection="1">
      <alignment vertical="center"/>
      <protection locked="0"/>
    </xf>
    <xf numFmtId="0" fontId="2" fillId="0" borderId="1" xfId="0" applyFont="1" applyBorder="1" applyProtection="1"/>
    <xf numFmtId="0" fontId="15" fillId="0" borderId="0" xfId="0" applyFont="1" applyAlignment="1">
      <alignment horizontal="left" vertical="center" wrapText="1"/>
    </xf>
    <xf numFmtId="0" fontId="39" fillId="0" borderId="0" xfId="0" applyFont="1"/>
    <xf numFmtId="0" fontId="40" fillId="0" borderId="0" xfId="0" applyFont="1" applyAlignment="1">
      <alignment horizontal="right"/>
    </xf>
    <xf numFmtId="0" fontId="40" fillId="0" borderId="0" xfId="0" applyFont="1" applyAlignment="1">
      <alignment horizontal="left"/>
    </xf>
    <xf numFmtId="0" fontId="15" fillId="0" borderId="0" xfId="0" applyFont="1" applyFill="1" applyAlignment="1">
      <alignment horizontal="center"/>
    </xf>
    <xf numFmtId="0" fontId="25" fillId="0" borderId="0" xfId="6" applyFill="1" applyBorder="1" applyAlignment="1">
      <alignment horizontal="left" vertical="center" wrapText="1"/>
    </xf>
    <xf numFmtId="164" fontId="41" fillId="3" borderId="20" xfId="2" applyNumberFormat="1" applyFont="1" applyFill="1" applyBorder="1" applyProtection="1">
      <protection locked="0"/>
    </xf>
    <xf numFmtId="44" fontId="41" fillId="3" borderId="20" xfId="1" applyFont="1" applyFill="1" applyBorder="1" applyAlignment="1" applyProtection="1">
      <alignment wrapText="1"/>
      <protection locked="0"/>
    </xf>
    <xf numFmtId="0" fontId="42" fillId="0" borderId="0" xfId="4" applyFont="1" applyAlignment="1" applyProtection="1">
      <alignment horizontal="left"/>
      <protection locked="0"/>
    </xf>
    <xf numFmtId="167" fontId="27" fillId="3" borderId="25" xfId="1" applyNumberFormat="1" applyFont="1" applyFill="1" applyBorder="1" applyAlignment="1">
      <alignment vertical="center" wrapText="1"/>
    </xf>
    <xf numFmtId="0" fontId="28" fillId="3" borderId="38" xfId="0" applyFont="1" applyFill="1" applyBorder="1"/>
    <xf numFmtId="0" fontId="28" fillId="3" borderId="39" xfId="0" applyFont="1" applyFill="1" applyBorder="1"/>
    <xf numFmtId="0" fontId="28" fillId="3" borderId="29" xfId="0" applyFont="1" applyFill="1" applyBorder="1"/>
    <xf numFmtId="0" fontId="28" fillId="3" borderId="30" xfId="0" applyFont="1" applyFill="1" applyBorder="1"/>
    <xf numFmtId="0" fontId="28" fillId="3" borderId="0" xfId="0" applyFont="1" applyFill="1"/>
    <xf numFmtId="0" fontId="43" fillId="0" borderId="0" xfId="0" applyFont="1" applyFill="1"/>
    <xf numFmtId="0" fontId="44" fillId="0" borderId="0" xfId="0" applyFont="1" applyAlignment="1">
      <alignment horizontal="right"/>
    </xf>
    <xf numFmtId="0" fontId="44" fillId="0" borderId="0" xfId="0" applyFont="1" applyAlignment="1">
      <alignment horizontal="left"/>
    </xf>
    <xf numFmtId="0" fontId="45" fillId="0" borderId="0" xfId="0" applyFont="1"/>
    <xf numFmtId="164" fontId="46" fillId="3" borderId="20" xfId="2" applyNumberFormat="1" applyFont="1" applyFill="1" applyBorder="1" applyProtection="1"/>
    <xf numFmtId="44" fontId="46" fillId="3" borderId="20" xfId="1" applyFont="1" applyFill="1" applyBorder="1" applyAlignment="1" applyProtection="1">
      <alignment wrapText="1"/>
    </xf>
    <xf numFmtId="0" fontId="47" fillId="0" borderId="0" xfId="4" applyFont="1" applyAlignment="1" applyProtection="1">
      <alignment horizontal="left"/>
      <protection locked="0"/>
    </xf>
    <xf numFmtId="0" fontId="20" fillId="0" borderId="0" xfId="0" applyFont="1" applyAlignment="1">
      <alignment horizontal="left" vertical="top" wrapText="1"/>
    </xf>
    <xf numFmtId="0" fontId="15" fillId="0" borderId="0" xfId="0" applyFont="1" applyFill="1" applyAlignment="1">
      <alignment horizontal="center"/>
    </xf>
    <xf numFmtId="0" fontId="25" fillId="0" borderId="0" xfId="6" applyFill="1" applyBorder="1" applyAlignment="1">
      <alignment horizontal="left" vertical="center" wrapText="1"/>
    </xf>
    <xf numFmtId="44" fontId="48" fillId="10" borderId="25" xfId="1" applyFont="1" applyFill="1" applyBorder="1" applyAlignment="1"/>
  </cellXfs>
  <cellStyles count="9">
    <cellStyle name="Comma" xfId="3" builtinId="3"/>
    <cellStyle name="Currency" xfId="1" builtinId="4"/>
    <cellStyle name="Heading 1" xfId="5" builtinId="16"/>
    <cellStyle name="Heading 2" xfId="6" builtinId="17"/>
    <cellStyle name="Heading 3" xfId="7" builtinId="18"/>
    <cellStyle name="Heading 4" xfId="8" builtinId="19"/>
    <cellStyle name="Normal" xfId="0" builtinId="0"/>
    <cellStyle name="Percent" xfId="2" builtinId="5"/>
    <cellStyle name="Title" xfId="4"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7F6CF3B7-30CB-42E3-9A83-E3D45DFD0F3A}" userId="Jennifer.Kim@SGC.CA.GOV" providerId="PeoplePicker"/>
  <person displayName="Sarah Newsham" id="{9C49FB2C-FCBB-4E3B-AC14-AB14AC6F067C}"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EDEC2A2-44DC-48B3-97E0-AC6DCF0C3A0A}" name="Table143" displayName="Table143" ref="A12:E18" totalsRowShown="0" headerRowDxfId="103" dataDxfId="102" headerRowBorderDxfId="100" tableBorderDxfId="101">
  <autoFilter ref="A12:E18" xr:uid="{8EDEC2A2-44DC-48B3-97E0-AC6DCF0C3A0A}"/>
  <tableColumns count="5">
    <tableColumn id="1" xr3:uid="{984909C8-0D52-4394-BE36-4CFF93BA25F4}" name="Subtask" dataDxfId="99"/>
    <tableColumn id="5" xr3:uid="{321BF559-32A0-4924-A20B-F8E3178027D0}" name="Description" dataDxfId="98"/>
    <tableColumn id="2" xr3:uid="{3755893F-C3F0-4A25-9338-C6C5BCEC4448}" name=" Deliverables/Milestones" dataDxfId="97"/>
    <tableColumn id="3" xr3:uid="{8BD9F4A4-07EA-422B-8B90-88C5DCC93200}" name="Responsible Parties" dataDxfId="96"/>
    <tableColumn id="4" xr3:uid="{BE77D1D5-C016-4218-B975-2FEC00F69087}"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2541FC3-427C-45AB-97B0-9A46E61A77BB}" name="Table1135144" displayName="Table1135144" ref="A20:E26" totalsRowShown="0" headerRowDxfId="94" dataDxfId="93" headerRowBorderDxfId="91" tableBorderDxfId="92">
  <autoFilter ref="A20:E26" xr:uid="{F2541FC3-427C-45AB-97B0-9A46E61A77BB}"/>
  <tableColumns count="5">
    <tableColumn id="1" xr3:uid="{99680B1F-669B-4937-BD32-88F61C771270}" name="Subtask" dataDxfId="90"/>
    <tableColumn id="5" xr3:uid="{430B1DAF-702C-4ABB-B939-457C122303DA}" name="Description" dataDxfId="89"/>
    <tableColumn id="2" xr3:uid="{668936E8-0891-44AC-8BCF-5DF2260AF289}" name=" Deliverables/Milestones" dataDxfId="88"/>
    <tableColumn id="3" xr3:uid="{1DFF8A24-0103-46A6-8F51-5FE21BF8410A}" name="Responsible Parties" dataDxfId="87"/>
    <tableColumn id="4" xr3:uid="{A0F8FD1B-CC27-4A83-A6BC-D724472AA512}"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61DACD-7A63-4102-BA10-E6FCBB9078DE}" name="Table113156155" displayName="Table113156155" ref="A28:E34" totalsRowShown="0" headerRowDxfId="85" dataDxfId="84" headerRowBorderDxfId="82" tableBorderDxfId="83">
  <autoFilter ref="A28:E34" xr:uid="{3A61DACD-7A63-4102-BA10-E6FCBB9078DE}"/>
  <tableColumns count="5">
    <tableColumn id="1" xr3:uid="{4B556E1D-DC9D-4394-AD49-BB564DF62FBF}" name="Subtask" dataDxfId="81"/>
    <tableColumn id="5" xr3:uid="{989738C5-8454-48C2-95DB-423BE8C9DDB6}" name="Description" dataDxfId="80"/>
    <tableColumn id="2" xr3:uid="{93E6E7F4-D4DE-46E7-87BC-50023D991109}" name=" Deliverables/Milestones" dataDxfId="79"/>
    <tableColumn id="3" xr3:uid="{6AB33C11-8EA7-41A4-844A-182EE7AFA119}" name="Responsible Parties" dataDxfId="78"/>
    <tableColumn id="4" xr3:uid="{D5F840ED-BC39-4744-9B57-FB809DEFDE18}"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343DE79-50B9-4BC8-9C3A-AD62DF058E89}" name="Table11315167166" displayName="Table11315167166" ref="A36:E42" totalsRowShown="0" headerRowDxfId="76" dataDxfId="75" headerRowBorderDxfId="73" tableBorderDxfId="74">
  <autoFilter ref="A36:E42" xr:uid="{F343DE79-50B9-4BC8-9C3A-AD62DF058E89}"/>
  <tableColumns count="5">
    <tableColumn id="1" xr3:uid="{5E5617FD-3A1C-4B64-AD2D-0D0332BBD8FD}" name="Subtask" dataDxfId="72"/>
    <tableColumn id="5" xr3:uid="{696EC580-D47E-4D60-BDA1-C71E354DEA66}" name="Description" dataDxfId="71"/>
    <tableColumn id="2" xr3:uid="{5B0EA193-341F-4EEE-BCB8-0A2C8D1F8A80}" name=" Deliverables/Milestones" dataDxfId="70"/>
    <tableColumn id="3" xr3:uid="{3F90FFEC-A966-43AA-9238-63094ED66F56}" name="Responsible Parties" dataDxfId="69"/>
    <tableColumn id="4" xr3:uid="{57F843BC-29D2-40D8-8E38-38E001719FE6}"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72A2318-E5AF-4484-B11E-BAE39A68A7F3}" name="Table1131516178177" displayName="Table1131516178177" ref="A44:E50" totalsRowShown="0" headerRowDxfId="67" dataDxfId="66" headerRowBorderDxfId="64" tableBorderDxfId="65">
  <autoFilter ref="A44:E50" xr:uid="{672A2318-E5AF-4484-B11E-BAE39A68A7F3}"/>
  <tableColumns count="5">
    <tableColumn id="1" xr3:uid="{4B1C74DE-F479-498B-9467-4F84038E8189}" name="Subtask" dataDxfId="63"/>
    <tableColumn id="5" xr3:uid="{F379BBF1-1BC3-47EB-AC42-C26667D2E774}" name="Description" dataDxfId="62"/>
    <tableColumn id="2" xr3:uid="{91BFA895-BE6C-4160-93BD-D5EEA8DAAC91}" name=" Deliverables/Milestones" dataDxfId="61"/>
    <tableColumn id="3" xr3:uid="{AE6D5CAE-6CC6-47CE-A5E1-424575F6E97E}" name="Responsible Parties" dataDxfId="60"/>
    <tableColumn id="4" xr3:uid="{DE6C2158-036D-4081-852F-F3F20E02D6F1}"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00E132-0007-43DD-AEA0-039D6029BDD4}" name="Table21438" displayName="Table21438" ref="A19:K46" totalsRowShown="0" headerRowDxfId="53" dataDxfId="52" headerRowBorderDxfId="50" tableBorderDxfId="51" totalsRowBorderDxfId="49">
  <autoFilter ref="A19:K46" xr:uid="{6200E132-0007-43DD-AEA0-039D6029BDD4}"/>
  <tableColumns count="11">
    <tableColumn id="2" xr3:uid="{CB1D660B-9E20-4CC4-A5E1-2BDFEF4B1201}" name="TASK #" dataDxfId="48"/>
    <tableColumn id="3" xr3:uid="{8E969B61-7133-4A83-B61C-BAEF46A3ABCC}" name="COST CATEGORY" dataDxfId="47"/>
    <tableColumn id="4" xr3:uid="{5545DA7C-37B8-4DA1-8829-E293428B9BE5}" name="COST DESCRIPTION" dataDxfId="46" dataCellStyle="Currency"/>
    <tableColumn id="5" xr3:uid="{49AABDA9-C989-4EA6-80F4-FDA65FCC9B25}" name="COST PER UNIT ($)" dataDxfId="45" dataCellStyle="Currency"/>
    <tableColumn id="6" xr3:uid="{1F97205A-00E6-421C-8750-C7A8AD508A80}" name="UNITS" dataDxfId="44" dataCellStyle="Currency"/>
    <tableColumn id="7" xr3:uid="{FF2AD1B6-8EC2-407F-B3D4-5EE27AF11BA0}" name="TOTAL PROJECT COST" dataDxfId="43">
      <calculatedColumnFormula>#REF!*#REF!</calculatedColumnFormula>
    </tableColumn>
    <tableColumn id="8" xr3:uid="{B5BDA5E3-D4BF-4D68-8303-4595EF9D8AA7}" name="TOTAL TCC GRANT FUNDS" dataDxfId="42" dataCellStyle="Currency"/>
    <tableColumn id="13" xr3:uid="{347493FE-BBE4-431A-999F-B5C1B09C080C}" name="TOTAL LEVERAGE" dataDxfId="41" dataCellStyle="Currency">
      <calculatedColumnFormula>SUM(I20:J20)</calculatedColumnFormula>
    </tableColumn>
    <tableColumn id="9" xr3:uid="{00B39065-6946-47F6-91C2-5276AF7F53DA}" name="[LEVERAGE 1]" dataDxfId="40" dataCellStyle="Currency"/>
    <tableColumn id="10" xr3:uid="{35968A04-D5E9-46F6-B9DD-51664F5948BD}" name="[LEVERAGE X]" dataDxfId="39" dataCellStyle="Currency"/>
    <tableColumn id="1" xr3:uid="{EBD93331-A7FD-4E58-9FDF-D2C3CF35F56B}" name="Check: TOTAL LEVERAGE + TOTAL TCC GRANT FUNDS = TOTAL PROJECT COST?" dataDxfId="38">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4610626-E1BE-4F06-B642-A2029DB381BF}" name="Table142" displayName="Table142" ref="A11:E15" totalsRowShown="0" headerRowDxfId="37" dataDxfId="36" headerRowBorderDxfId="34" tableBorderDxfId="35">
  <autoFilter ref="A11:E15" xr:uid="{E4610626-E1BE-4F06-B642-A2029DB381BF}"/>
  <tableColumns count="5">
    <tableColumn id="1" xr3:uid="{A8EC307C-60ED-4497-B934-8E06371996E7}" name="Subtask" dataDxfId="33"/>
    <tableColumn id="5" xr3:uid="{66187BAF-432C-4E0E-B212-2815796D911E}" name="Description" dataDxfId="32"/>
    <tableColumn id="2" xr3:uid="{4B78949D-E48E-48D0-B614-B31ECE3C2EF9}" name=" Deliverables/Milestones" dataDxfId="31"/>
    <tableColumn id="3" xr3:uid="{0CE8AFF2-28F8-4CFA-971E-97998E1D3F88}" name="Responsible Parties" dataDxfId="30"/>
    <tableColumn id="4" xr3:uid="{4D30152E-1A26-45F6-81E5-8F7F8DA6A173}"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8747C53-5FC9-4544-8AC4-B58EB92957D7}" name="Table113514411" displayName="Table113514411" ref="A17:E18" totalsRowShown="0" headerRowDxfId="28" dataDxfId="27" headerRowBorderDxfId="25" tableBorderDxfId="26">
  <autoFilter ref="A17:E18" xr:uid="{88747C53-5FC9-4544-8AC4-B58EB92957D7}"/>
  <tableColumns count="5">
    <tableColumn id="1" xr3:uid="{E5FDB92D-BA8E-481E-81EA-27545E2B08EF}" name="Subtask" dataDxfId="24"/>
    <tableColumn id="5" xr3:uid="{6D683315-2635-49B1-AE71-D99523BFCCFF}" name="Description" dataDxfId="23"/>
    <tableColumn id="2" xr3:uid="{6AB045C6-986D-4B64-B9E4-F85AF7047463}" name=" Deliverables/Milestones" dataDxfId="22"/>
    <tableColumn id="3" xr3:uid="{FCDB7BE7-19A2-427E-94AD-C676229D7E23}" name="Responsible Parties" dataDxfId="21"/>
    <tableColumn id="4" xr3:uid="{1598DFC0-2609-4B3E-ADE8-6D3665F0506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0B367DC-5A37-4AB6-8A43-456774BB9BBE}" name="Table214382" displayName="Table214382" ref="A13:J20" totalsRowShown="0" headerRowDxfId="14" dataDxfId="13" headerRowBorderDxfId="11" tableBorderDxfId="12" totalsRowBorderDxfId="10">
  <autoFilter ref="A13:J20" xr:uid="{20B367DC-5A37-4AB6-8A43-456774BB9BBE}"/>
  <tableColumns count="10">
    <tableColumn id="2" xr3:uid="{E35602E4-432A-4907-B8A4-16C4AAE99A31}" name="TASK #" dataDxfId="9"/>
    <tableColumn id="3" xr3:uid="{79FCF0B9-6E9D-42B7-8850-25C990FFC7DD}" name="COST CATEGORY" dataDxfId="8"/>
    <tableColumn id="4" xr3:uid="{50AADE88-9941-4A4D-BF0A-C93D17BE41D9}" name="COST DESCRIPTION" dataDxfId="7" dataCellStyle="Currency"/>
    <tableColumn id="5" xr3:uid="{5D416852-9C25-47F1-84ED-244FD2D3367B}" name="COST PER UNIT ($)" dataDxfId="6" dataCellStyle="Currency"/>
    <tableColumn id="6" xr3:uid="{5ABB46F3-5721-4CAC-BADF-FFA7ACB1E5E0}" name="UNITS" dataDxfId="5" dataCellStyle="Currency"/>
    <tableColumn id="7" xr3:uid="{505AAACE-10BD-4574-B688-8569E6BE94EA}" name="TOTAL PROJECT COST" dataDxfId="4">
      <calculatedColumnFormula>Table21438[[#This Row],[UNITS]]*Table21438[[#This Row],[COST PER UNIT ($)]]</calculatedColumnFormula>
    </tableColumn>
    <tableColumn id="8" xr3:uid="{7A0DCAE7-7F15-432D-A392-81E5F42FD3ED}" name="TOTAL TCC GRANT FUNDS" dataDxfId="3" dataCellStyle="Currency"/>
    <tableColumn id="13" xr3:uid="{1EA4F5E3-CA36-4BB3-A2A2-B8B7047A6F23}" name="TOTAL LEVERAGE" dataDxfId="2" dataCellStyle="Currency">
      <calculatedColumnFormula>SUM(I14:I14)</calculatedColumnFormula>
    </tableColumn>
    <tableColumn id="9" xr3:uid="{B8F3F34B-52EA-4EE3-B344-BF335ABA8687}" name="[LEVERAGE 1 - City Match]" dataDxfId="1" dataCellStyle="Currency"/>
    <tableColumn id="1" xr3:uid="{0947CA97-3EF6-4779-9997-092C97C4DA18}" name="Check: TOTAL LEVERAGE + TOTAL TCC GRANT FUNDS = TOTAL PROJECT COST?" dataDxfId="0">
      <calculatedColumnFormula>Table214382[[#This Row],[TOTAL PROJECT COST]]=SUM(Table214382[[#This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6:33:13.29" personId="{9C49FB2C-FCBB-4E3B-AC14-AB14AC6F067C}" id="{410DBFD6-46BA-4392-9914-322989E34D06}">
    <text>@Jennifer Kim Table needs to be updated</text>
    <mentions>
      <mention mentionpersonId="{7F6CF3B7-30CB-42E3-9A83-E3D45DFD0F3A}" mentionId="{1EE1452E-D737-49E5-9B79-D71B94D5A8C0}"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1" Type="http://schemas.openxmlformats.org/officeDocument/2006/relationships/table" Target="../tables/table9.xml"/></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4"/>
  <sheetViews>
    <sheetView showGridLines="0" zoomScaleNormal="100" workbookViewId="0"/>
  </sheetViews>
  <sheetFormatPr defaultColWidth="9.140625" defaultRowHeight="14.1"/>
  <cols>
    <col min="1" max="1" width="19.5703125" style="2" customWidth="1"/>
    <col min="2" max="2" width="84.5703125" style="2" customWidth="1"/>
    <col min="3" max="3" width="35.42578125" style="1" customWidth="1"/>
    <col min="4" max="4" width="34.140625" style="1" customWidth="1"/>
    <col min="5" max="5" width="22.42578125" style="1" bestFit="1" customWidth="1"/>
    <col min="6" max="6" width="3.42578125" style="1" customWidth="1"/>
    <col min="7" max="7" width="25" style="1" customWidth="1"/>
    <col min="8" max="16384" width="9.140625" style="1"/>
  </cols>
  <sheetData>
    <row r="1" spans="1:7" ht="23.25" customHeight="1">
      <c r="A1" s="106" t="s">
        <v>0</v>
      </c>
    </row>
    <row r="2" spans="1:7" ht="15" customHeight="1">
      <c r="A2" s="201" t="s">
        <v>1</v>
      </c>
    </row>
    <row r="3" spans="1:7" ht="16.5" customHeight="1">
      <c r="A3" s="107" t="s">
        <v>2</v>
      </c>
      <c r="B3" s="108" t="s">
        <v>3</v>
      </c>
    </row>
    <row r="4" spans="1:7" ht="15" customHeight="1">
      <c r="A4" s="109" t="s">
        <v>4</v>
      </c>
      <c r="B4" s="110" t="s">
        <v>5</v>
      </c>
    </row>
    <row r="5" spans="1:7" ht="15" customHeight="1">
      <c r="A5" s="107" t="s">
        <v>6</v>
      </c>
      <c r="B5" s="111" t="s">
        <v>3</v>
      </c>
    </row>
    <row r="6" spans="1:7" ht="15" customHeight="1">
      <c r="A6" s="107" t="s">
        <v>7</v>
      </c>
      <c r="B6" s="111" t="s">
        <v>3</v>
      </c>
    </row>
    <row r="7" spans="1:7" ht="18" customHeight="1">
      <c r="A7" s="107" t="s">
        <v>8</v>
      </c>
      <c r="B7" s="112" t="s">
        <v>3</v>
      </c>
      <c r="C7" s="113"/>
      <c r="D7" s="113"/>
      <c r="E7" s="113"/>
    </row>
    <row r="8" spans="1:7" ht="22.5" customHeight="1">
      <c r="A8" s="114" t="s">
        <v>9</v>
      </c>
      <c r="B8" s="115"/>
      <c r="C8" s="116"/>
      <c r="D8" s="116"/>
      <c r="E8" s="116"/>
      <c r="F8" s="117"/>
      <c r="G8" s="117"/>
    </row>
    <row r="9" spans="1:7" s="3" customFormat="1" ht="66.75" customHeight="1">
      <c r="A9" s="118" t="s">
        <v>10</v>
      </c>
      <c r="B9" s="183"/>
      <c r="C9" s="119"/>
      <c r="D9" s="119"/>
      <c r="E9" s="119"/>
      <c r="F9" s="119"/>
      <c r="G9" s="119"/>
    </row>
    <row r="10" spans="1:7" ht="15.4">
      <c r="A10" s="202" t="s">
        <v>11</v>
      </c>
      <c r="B10" s="203">
        <f>LEN(B9)</f>
        <v>0</v>
      </c>
      <c r="C10" s="55"/>
    </row>
    <row r="11" spans="1:7" s="28" customFormat="1" ht="60" customHeight="1">
      <c r="A11" s="120" t="s">
        <v>12</v>
      </c>
      <c r="B11" s="120"/>
      <c r="C11" s="120"/>
      <c r="D11" s="120"/>
      <c r="E11" s="120"/>
    </row>
    <row r="12" spans="1:7" s="28" customFormat="1" ht="17.25" customHeight="1">
      <c r="A12" s="182" t="s">
        <v>13</v>
      </c>
      <c r="B12" s="182" t="s">
        <v>14</v>
      </c>
      <c r="C12" s="182" t="s">
        <v>15</v>
      </c>
      <c r="D12" s="182" t="s">
        <v>16</v>
      </c>
      <c r="E12" s="182" t="s">
        <v>17</v>
      </c>
      <c r="G12" s="29"/>
    </row>
    <row r="13" spans="1:7" s="28" customFormat="1">
      <c r="A13" s="121" t="s">
        <v>18</v>
      </c>
      <c r="B13" s="122"/>
      <c r="C13" s="122"/>
      <c r="D13" s="123"/>
      <c r="E13" s="123"/>
      <c r="G13" s="124"/>
    </row>
    <row r="14" spans="1:7" s="28" customFormat="1">
      <c r="A14" s="121" t="s">
        <v>19</v>
      </c>
      <c r="B14" s="123"/>
      <c r="C14" s="123"/>
      <c r="D14" s="123"/>
      <c r="E14" s="123"/>
      <c r="G14" s="124"/>
    </row>
    <row r="15" spans="1:7" s="28" customFormat="1">
      <c r="A15" s="121" t="s">
        <v>20</v>
      </c>
      <c r="B15" s="123"/>
      <c r="C15" s="123"/>
      <c r="D15" s="123"/>
      <c r="E15" s="123"/>
    </row>
    <row r="16" spans="1:7" s="28" customFormat="1">
      <c r="A16" s="125" t="s">
        <v>21</v>
      </c>
      <c r="B16" s="126"/>
      <c r="C16" s="126"/>
      <c r="D16" s="126"/>
      <c r="E16" s="126"/>
    </row>
    <row r="17" spans="1:7" s="28" customFormat="1">
      <c r="A17" s="125" t="s">
        <v>22</v>
      </c>
      <c r="B17" s="126"/>
      <c r="C17" s="126"/>
      <c r="D17" s="126"/>
      <c r="E17" s="126"/>
    </row>
    <row r="18" spans="1:7" s="28" customFormat="1">
      <c r="A18" s="121" t="s">
        <v>23</v>
      </c>
      <c r="B18" s="123"/>
      <c r="C18" s="123"/>
      <c r="D18" s="123"/>
      <c r="E18" s="123"/>
    </row>
    <row r="19" spans="1:7" s="28" customFormat="1" ht="17.25" customHeight="1">
      <c r="A19" s="188" t="s">
        <v>24</v>
      </c>
      <c r="B19" s="188"/>
      <c r="C19" s="188"/>
      <c r="D19" s="188"/>
      <c r="E19" s="188"/>
    </row>
    <row r="20" spans="1:7" s="28" customFormat="1" ht="16.7">
      <c r="A20" s="182" t="s">
        <v>13</v>
      </c>
      <c r="B20" s="182" t="s">
        <v>14</v>
      </c>
      <c r="C20" s="182" t="s">
        <v>15</v>
      </c>
      <c r="D20" s="182" t="s">
        <v>16</v>
      </c>
      <c r="E20" s="182" t="s">
        <v>17</v>
      </c>
    </row>
    <row r="21" spans="1:7" s="28" customFormat="1">
      <c r="A21" s="121" t="s">
        <v>18</v>
      </c>
      <c r="B21" s="123"/>
      <c r="C21" s="123"/>
      <c r="D21" s="123"/>
      <c r="E21" s="123"/>
    </row>
    <row r="22" spans="1:7" s="28" customFormat="1">
      <c r="A22" s="121" t="s">
        <v>19</v>
      </c>
      <c r="B22" s="123"/>
      <c r="C22" s="123"/>
      <c r="D22" s="123"/>
      <c r="E22" s="123"/>
      <c r="G22" s="127"/>
    </row>
    <row r="23" spans="1:7" s="28" customFormat="1">
      <c r="A23" s="121" t="s">
        <v>20</v>
      </c>
      <c r="B23" s="123"/>
      <c r="C23" s="123"/>
      <c r="D23" s="123"/>
      <c r="E23" s="123"/>
      <c r="G23" s="128"/>
    </row>
    <row r="24" spans="1:7" s="28" customFormat="1">
      <c r="A24" s="129" t="s">
        <v>21</v>
      </c>
      <c r="B24" s="126"/>
      <c r="C24" s="126"/>
      <c r="D24" s="126"/>
      <c r="E24" s="126"/>
      <c r="G24" s="128"/>
    </row>
    <row r="25" spans="1:7" s="28" customFormat="1">
      <c r="A25" s="129" t="s">
        <v>22</v>
      </c>
      <c r="B25" s="126"/>
      <c r="C25" s="126"/>
      <c r="D25" s="126"/>
      <c r="E25" s="126"/>
      <c r="G25" s="128"/>
    </row>
    <row r="26" spans="1:7" s="28" customFormat="1">
      <c r="A26" s="121" t="s">
        <v>23</v>
      </c>
      <c r="B26" s="123"/>
      <c r="C26" s="123"/>
      <c r="D26" s="123"/>
      <c r="E26" s="123"/>
      <c r="G26" s="130"/>
    </row>
    <row r="27" spans="1:7" s="28" customFormat="1" ht="17.25" customHeight="1">
      <c r="A27" s="188" t="s">
        <v>25</v>
      </c>
      <c r="B27" s="188"/>
      <c r="C27" s="188"/>
      <c r="D27" s="188"/>
      <c r="E27" s="188"/>
    </row>
    <row r="28" spans="1:7" s="28" customFormat="1" ht="16.7">
      <c r="A28" s="182" t="s">
        <v>13</v>
      </c>
      <c r="B28" s="182" t="s">
        <v>14</v>
      </c>
      <c r="C28" s="182" t="s">
        <v>15</v>
      </c>
      <c r="D28" s="182" t="s">
        <v>16</v>
      </c>
      <c r="E28" s="182" t="s">
        <v>17</v>
      </c>
    </row>
    <row r="29" spans="1:7" s="28" customFormat="1">
      <c r="A29" s="121" t="s">
        <v>18</v>
      </c>
      <c r="B29" s="123"/>
      <c r="C29" s="123"/>
      <c r="D29" s="123"/>
      <c r="E29" s="123"/>
    </row>
    <row r="30" spans="1:7" s="28" customFormat="1">
      <c r="A30" s="121" t="s">
        <v>19</v>
      </c>
      <c r="B30" s="123"/>
      <c r="C30" s="123"/>
      <c r="D30" s="123"/>
      <c r="E30" s="123"/>
    </row>
    <row r="31" spans="1:7" s="28" customFormat="1">
      <c r="A31" s="121" t="s">
        <v>20</v>
      </c>
      <c r="B31" s="123"/>
      <c r="C31" s="123"/>
      <c r="D31" s="123"/>
      <c r="E31" s="123"/>
    </row>
    <row r="32" spans="1:7" s="28" customFormat="1">
      <c r="A32" s="129" t="s">
        <v>21</v>
      </c>
      <c r="B32" s="126"/>
      <c r="C32" s="126"/>
      <c r="D32" s="126"/>
      <c r="E32" s="126"/>
    </row>
    <row r="33" spans="1:5" s="28" customFormat="1">
      <c r="A33" s="129" t="s">
        <v>22</v>
      </c>
      <c r="B33" s="126"/>
      <c r="C33" s="126"/>
      <c r="D33" s="126"/>
      <c r="E33" s="126"/>
    </row>
    <row r="34" spans="1:5" s="28" customFormat="1">
      <c r="A34" s="121" t="s">
        <v>23</v>
      </c>
      <c r="B34" s="123"/>
      <c r="C34" s="123"/>
      <c r="D34" s="123"/>
      <c r="E34" s="123"/>
    </row>
    <row r="35" spans="1:5" s="28" customFormat="1" ht="17.25" customHeight="1">
      <c r="A35" s="188" t="s">
        <v>26</v>
      </c>
      <c r="B35" s="188"/>
      <c r="C35" s="188"/>
      <c r="D35" s="188"/>
      <c r="E35" s="188"/>
    </row>
    <row r="36" spans="1:5" s="28" customFormat="1" ht="16.7">
      <c r="A36" s="182" t="s">
        <v>13</v>
      </c>
      <c r="B36" s="182" t="s">
        <v>14</v>
      </c>
      <c r="C36" s="182" t="s">
        <v>15</v>
      </c>
      <c r="D36" s="182" t="s">
        <v>16</v>
      </c>
      <c r="E36" s="182" t="s">
        <v>17</v>
      </c>
    </row>
    <row r="37" spans="1:5" s="28" customFormat="1">
      <c r="A37" s="121" t="s">
        <v>18</v>
      </c>
      <c r="B37" s="123"/>
      <c r="C37" s="123"/>
      <c r="D37" s="123"/>
      <c r="E37" s="123"/>
    </row>
    <row r="38" spans="1:5" s="28" customFormat="1">
      <c r="A38" s="121" t="s">
        <v>19</v>
      </c>
      <c r="B38" s="123"/>
      <c r="C38" s="123"/>
      <c r="D38" s="123"/>
      <c r="E38" s="123"/>
    </row>
    <row r="39" spans="1:5" s="28" customFormat="1">
      <c r="A39" s="121" t="s">
        <v>20</v>
      </c>
      <c r="B39" s="123"/>
      <c r="C39" s="123"/>
      <c r="D39" s="123"/>
      <c r="E39" s="123"/>
    </row>
    <row r="40" spans="1:5" s="28" customFormat="1">
      <c r="A40" s="129" t="s">
        <v>21</v>
      </c>
      <c r="B40" s="126"/>
      <c r="C40" s="126"/>
      <c r="D40" s="126"/>
      <c r="E40" s="126"/>
    </row>
    <row r="41" spans="1:5" s="28" customFormat="1">
      <c r="A41" s="129" t="s">
        <v>22</v>
      </c>
      <c r="B41" s="126"/>
      <c r="C41" s="126"/>
      <c r="D41" s="126"/>
      <c r="E41" s="126"/>
    </row>
    <row r="42" spans="1:5" s="28" customFormat="1">
      <c r="A42" s="121" t="s">
        <v>23</v>
      </c>
      <c r="B42" s="123"/>
      <c r="C42" s="123"/>
      <c r="D42" s="123"/>
      <c r="E42" s="123"/>
    </row>
    <row r="43" spans="1:5" s="28" customFormat="1" ht="17.25" customHeight="1">
      <c r="A43" s="188" t="s">
        <v>27</v>
      </c>
      <c r="B43" s="188"/>
      <c r="C43" s="188"/>
      <c r="D43" s="188"/>
      <c r="E43" s="188"/>
    </row>
    <row r="44" spans="1:5" s="28" customFormat="1" ht="16.7">
      <c r="A44" s="182" t="s">
        <v>13</v>
      </c>
      <c r="B44" s="182" t="s">
        <v>14</v>
      </c>
      <c r="C44" s="182" t="s">
        <v>15</v>
      </c>
      <c r="D44" s="182" t="s">
        <v>16</v>
      </c>
      <c r="E44" s="182" t="s">
        <v>17</v>
      </c>
    </row>
    <row r="45" spans="1:5" s="28" customFormat="1">
      <c r="A45" s="121" t="s">
        <v>18</v>
      </c>
      <c r="B45" s="123"/>
      <c r="C45" s="123"/>
      <c r="D45" s="123"/>
      <c r="E45" s="123"/>
    </row>
    <row r="46" spans="1:5" s="28" customFormat="1">
      <c r="A46" s="121" t="s">
        <v>19</v>
      </c>
      <c r="B46" s="123"/>
      <c r="C46" s="123"/>
      <c r="D46" s="123"/>
      <c r="E46" s="123"/>
    </row>
    <row r="47" spans="1:5" s="28" customFormat="1">
      <c r="A47" s="121" t="s">
        <v>20</v>
      </c>
      <c r="B47" s="123"/>
      <c r="C47" s="123"/>
      <c r="D47" s="123"/>
      <c r="E47" s="123"/>
    </row>
    <row r="48" spans="1:5" s="28" customFormat="1">
      <c r="A48" s="121" t="s">
        <v>21</v>
      </c>
      <c r="B48" s="123"/>
      <c r="C48" s="123"/>
      <c r="D48" s="123"/>
      <c r="E48" s="123"/>
    </row>
    <row r="49" spans="1:5" s="28" customFormat="1">
      <c r="A49" s="129" t="s">
        <v>22</v>
      </c>
      <c r="B49" s="126"/>
      <c r="C49" s="126"/>
      <c r="D49" s="126"/>
      <c r="E49" s="126"/>
    </row>
    <row r="50" spans="1:5" s="28" customFormat="1">
      <c r="A50" s="131" t="s">
        <v>23</v>
      </c>
      <c r="B50" s="132"/>
      <c r="C50" s="132"/>
      <c r="D50" s="132"/>
      <c r="E50" s="132"/>
    </row>
    <row r="51" spans="1:5" s="28" customFormat="1">
      <c r="A51" s="29"/>
      <c r="B51" s="29"/>
      <c r="C51" s="29"/>
      <c r="D51" s="29"/>
      <c r="E51" s="29"/>
    </row>
    <row r="52" spans="1:5" s="28" customFormat="1">
      <c r="A52" s="29"/>
      <c r="B52" s="29"/>
      <c r="C52" s="29"/>
      <c r="D52" s="29"/>
      <c r="E52" s="29"/>
    </row>
    <row r="53" spans="1:5" s="28" customFormat="1">
      <c r="A53" s="29"/>
      <c r="B53" s="29"/>
      <c r="C53" s="29"/>
      <c r="D53" s="29"/>
      <c r="E53" s="29"/>
    </row>
    <row r="54" spans="1:5" s="28" customFormat="1">
      <c r="A54" s="29"/>
      <c r="B54" s="29"/>
      <c r="C54" s="29"/>
      <c r="D54" s="29"/>
      <c r="E54" s="29"/>
    </row>
  </sheetData>
  <dataValidations count="1">
    <dataValidation type="textLength" operator="lessThanOrEqual" allowBlank="1" showInputMessage="1" showErrorMessage="1" errorTitle="ERROR" error="Description exceeds character limit." promptTitle="Character Limit" prompt="500 characters (spaces included)." sqref="B9" xr:uid="{F8C6B829-D565-4B8B-A40B-96FF5D78E01A}">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CC0EB-EDB8-4096-8DB4-86D5ED0F88CB}">
  <sheetPr>
    <tabColor theme="9" tint="0.39997558519241921"/>
    <pageSetUpPr fitToPage="1"/>
  </sheetPr>
  <dimension ref="A1:O46"/>
  <sheetViews>
    <sheetView showGridLines="0" topLeftCell="A29" zoomScaleNormal="100" workbookViewId="0">
      <selection activeCell="D45" sqref="D45:E45"/>
    </sheetView>
  </sheetViews>
  <sheetFormatPr defaultColWidth="9.140625" defaultRowHeight="14.1"/>
  <cols>
    <col min="1" max="1" width="18.7109375" style="25" customWidth="1"/>
    <col min="2" max="2" width="19.28515625" style="3" customWidth="1"/>
    <col min="3" max="3" width="39.28515625" style="3" customWidth="1"/>
    <col min="4" max="4" width="17.42578125" style="3" customWidth="1"/>
    <col min="5" max="5" width="8.85546875" style="3" customWidth="1"/>
    <col min="6" max="10" width="17.7109375" style="3" customWidth="1"/>
    <col min="11" max="11" width="27.85546875" style="3" customWidth="1"/>
    <col min="12" max="12" width="31.85546875" style="3" customWidth="1"/>
    <col min="13" max="13" width="38.5703125" style="3" customWidth="1"/>
    <col min="14" max="14" width="27.85546875" style="3" customWidth="1"/>
    <col min="15" max="15" width="9.85546875" style="3" customWidth="1"/>
    <col min="16" max="35" width="27.85546875" style="3" customWidth="1"/>
    <col min="36" max="16384" width="9.140625" style="3"/>
  </cols>
  <sheetData>
    <row r="1" spans="1:12" ht="23.25" customHeight="1">
      <c r="A1" s="133" t="s">
        <v>28</v>
      </c>
    </row>
    <row r="2" spans="1:12" ht="14.65">
      <c r="A2" s="208" t="s">
        <v>29</v>
      </c>
    </row>
    <row r="3" spans="1:12" ht="14.65">
      <c r="A3" s="134" t="s">
        <v>2</v>
      </c>
      <c r="B3" s="199" t="str">
        <f>'Work Plan'!B3</f>
        <v>[INSERT NAME]</v>
      </c>
      <c r="C3" s="7"/>
      <c r="J3" s="1"/>
      <c r="K3" s="1"/>
    </row>
    <row r="4" spans="1:12" ht="15.4">
      <c r="A4" s="136" t="s">
        <v>4</v>
      </c>
      <c r="B4" s="135" t="str">
        <f>'Work Plan'!B4</f>
        <v>4 - Solar Installation and Energy Efficiency</v>
      </c>
      <c r="C4" s="7"/>
      <c r="J4" s="1"/>
      <c r="K4" s="1"/>
    </row>
    <row r="5" spans="1:12" ht="15.4">
      <c r="A5" s="137" t="s">
        <v>6</v>
      </c>
      <c r="B5" s="8" t="str">
        <f>'Work Plan'!B5</f>
        <v>[INSERT NAME]</v>
      </c>
      <c r="C5" s="138"/>
      <c r="J5" s="1"/>
      <c r="K5" s="1"/>
    </row>
    <row r="6" spans="1:12" ht="15.4">
      <c r="A6" s="137" t="s">
        <v>7</v>
      </c>
      <c r="B6" s="8" t="str">
        <f>'Work Plan'!B6</f>
        <v>[INSERT NAME]</v>
      </c>
      <c r="C6" s="138"/>
      <c r="H6" s="139"/>
      <c r="I6" s="140"/>
      <c r="J6" s="1"/>
      <c r="K6" s="1"/>
    </row>
    <row r="7" spans="1:12" ht="15">
      <c r="A7" s="141" t="s">
        <v>8</v>
      </c>
      <c r="B7" s="8" t="str">
        <f>'Work Plan'!B7</f>
        <v>[INSERT NAME]</v>
      </c>
      <c r="C7" s="138"/>
      <c r="D7" s="10"/>
      <c r="F7" s="142"/>
      <c r="G7" s="142"/>
      <c r="H7" s="142"/>
      <c r="I7" s="142"/>
      <c r="J7" s="142"/>
      <c r="K7" s="142"/>
    </row>
    <row r="8" spans="1:12" s="193" customFormat="1" ht="22.5" customHeight="1">
      <c r="A8" s="192" t="s">
        <v>30</v>
      </c>
      <c r="B8" s="143"/>
      <c r="C8" s="143"/>
      <c r="D8" s="143"/>
      <c r="E8" s="192"/>
      <c r="F8" s="192"/>
      <c r="G8" s="192"/>
      <c r="H8" s="192"/>
      <c r="I8" s="143"/>
      <c r="J8" s="143"/>
      <c r="K8" s="143"/>
      <c r="L8" s="192"/>
    </row>
    <row r="9" spans="1:12" s="193" customFormat="1" ht="18.75" customHeight="1">
      <c r="A9" s="192" t="s">
        <v>31</v>
      </c>
      <c r="B9" s="192"/>
      <c r="C9" s="192"/>
      <c r="D9" s="192"/>
      <c r="E9" s="192"/>
      <c r="F9" s="192"/>
      <c r="G9" s="194"/>
      <c r="H9" s="194"/>
      <c r="I9" s="194"/>
      <c r="J9" s="192"/>
      <c r="K9" s="192"/>
      <c r="L9" s="192"/>
    </row>
    <row r="10" spans="1:12" s="193" customFormat="1" ht="18.75" customHeight="1">
      <c r="A10" s="191" t="s">
        <v>32</v>
      </c>
      <c r="B10" s="192"/>
      <c r="C10" s="192"/>
      <c r="D10" s="192"/>
      <c r="E10" s="192"/>
      <c r="F10" s="195"/>
      <c r="G10" s="194"/>
      <c r="H10" s="196"/>
      <c r="I10" s="194"/>
      <c r="J10" s="192"/>
      <c r="K10" s="192"/>
      <c r="L10" s="192"/>
    </row>
    <row r="11" spans="1:12" s="193" customFormat="1" ht="18.75" customHeight="1">
      <c r="A11" s="191" t="s">
        <v>33</v>
      </c>
      <c r="B11" s="192"/>
      <c r="C11" s="192"/>
      <c r="D11" s="192"/>
      <c r="E11" s="192"/>
      <c r="F11" s="195"/>
      <c r="G11" s="194"/>
      <c r="H11" s="196"/>
      <c r="I11" s="194"/>
      <c r="J11" s="192"/>
      <c r="K11" s="192"/>
      <c r="L11" s="192"/>
    </row>
    <row r="12" spans="1:12" s="193" customFormat="1" ht="18.75" customHeight="1">
      <c r="A12" s="191" t="s">
        <v>34</v>
      </c>
      <c r="B12" s="144"/>
      <c r="C12" s="144"/>
      <c r="D12" s="144"/>
      <c r="E12" s="192"/>
      <c r="F12" s="197"/>
      <c r="G12" s="198"/>
      <c r="H12" s="198"/>
      <c r="I12" s="198"/>
      <c r="J12" s="145"/>
      <c r="K12" s="145"/>
      <c r="L12" s="192"/>
    </row>
    <row r="13" spans="1:12" s="193" customFormat="1" ht="18.75" customHeight="1">
      <c r="A13" s="191" t="s">
        <v>35</v>
      </c>
      <c r="B13" s="144"/>
      <c r="C13" s="144"/>
      <c r="D13" s="144"/>
      <c r="E13" s="192"/>
      <c r="F13" s="197"/>
      <c r="G13" s="198"/>
      <c r="H13" s="198"/>
      <c r="I13" s="198"/>
      <c r="J13" s="145"/>
      <c r="K13" s="145"/>
      <c r="L13" s="192"/>
    </row>
    <row r="14" spans="1:12" ht="44.25" customHeight="1">
      <c r="A14" s="146" t="s">
        <v>36</v>
      </c>
      <c r="B14" s="147" t="s">
        <v>37</v>
      </c>
      <c r="C14" s="147" t="s">
        <v>38</v>
      </c>
      <c r="D14" s="147" t="s">
        <v>39</v>
      </c>
      <c r="F14" s="51"/>
      <c r="G14" s="52"/>
      <c r="H14" s="52"/>
      <c r="I14" s="52"/>
      <c r="J14" s="148"/>
      <c r="K14" s="148"/>
      <c r="L14" s="149"/>
    </row>
    <row r="15" spans="1:12" ht="18.75" customHeight="1">
      <c r="A15" s="150" t="s">
        <v>40</v>
      </c>
      <c r="B15" s="151" t="s">
        <v>41</v>
      </c>
      <c r="C15" s="152">
        <v>0.12</v>
      </c>
      <c r="D15" s="151" t="s">
        <v>42</v>
      </c>
      <c r="F15" s="51"/>
      <c r="G15" s="153"/>
      <c r="H15" s="153"/>
      <c r="I15" s="153"/>
      <c r="J15" s="153"/>
      <c r="K15" s="154"/>
      <c r="L15" s="149"/>
    </row>
    <row r="16" spans="1:12" customFormat="1" ht="18.75" customHeight="1">
      <c r="A16" s="155" t="s">
        <v>43</v>
      </c>
      <c r="B16" s="206" t="e">
        <f>B17/$G$46</f>
        <v>#DIV/0!</v>
      </c>
      <c r="C16" s="206" t="e">
        <f>C17/($G$46-C17)</f>
        <v>#DIV/0!</v>
      </c>
      <c r="D16" s="206" t="e">
        <f>D17/$G$46</f>
        <v>#DIV/0!</v>
      </c>
      <c r="G16" s="153"/>
      <c r="H16" s="153"/>
      <c r="I16" s="153"/>
      <c r="J16" s="153"/>
    </row>
    <row r="17" spans="1:13" ht="18.75" customHeight="1">
      <c r="A17" s="155" t="s">
        <v>44</v>
      </c>
      <c r="B17" s="207">
        <f>SUMIF($B$20:$B$45,"Direct Costs",$G$20:$G$45)</f>
        <v>0</v>
      </c>
      <c r="C17" s="207">
        <f>SUMIF($B$20:$B$44,"Indirect Costs",$G$20:$G$44)</f>
        <v>0</v>
      </c>
      <c r="D17" s="207">
        <f>SUMIF($B$20:$B$44,"Predevelopment",$G$20:$G$44)</f>
        <v>0</v>
      </c>
      <c r="K17" s="10"/>
    </row>
    <row r="18" spans="1:13" s="9" customFormat="1" ht="18.75" customHeight="1">
      <c r="A18" s="156"/>
      <c r="C18" s="157"/>
      <c r="D18" s="157"/>
      <c r="K18" s="10"/>
    </row>
    <row r="19" spans="1:13" s="12" customFormat="1" ht="77.099999999999994">
      <c r="A19" s="158" t="s">
        <v>45</v>
      </c>
      <c r="B19" s="159" t="s">
        <v>46</v>
      </c>
      <c r="C19" s="159" t="s">
        <v>47</v>
      </c>
      <c r="D19" s="159" t="s">
        <v>48</v>
      </c>
      <c r="E19" s="158" t="s">
        <v>49</v>
      </c>
      <c r="F19" s="160" t="s">
        <v>50</v>
      </c>
      <c r="G19" s="160" t="s">
        <v>51</v>
      </c>
      <c r="H19" s="160" t="s">
        <v>52</v>
      </c>
      <c r="I19" s="160" t="s">
        <v>53</v>
      </c>
      <c r="J19" s="160" t="s">
        <v>54</v>
      </c>
      <c r="K19" s="161" t="s">
        <v>55</v>
      </c>
      <c r="L19" s="11"/>
      <c r="M19" s="162"/>
    </row>
    <row r="20" spans="1:13" ht="15">
      <c r="A20" s="163">
        <v>1</v>
      </c>
      <c r="B20" s="164"/>
      <c r="C20" s="13"/>
      <c r="D20" s="14"/>
      <c r="E20" s="13"/>
      <c r="F20" s="15">
        <f>Table21438[[#This Row],[UNITS]]*Table21438[[#This Row],[COST PER UNIT ($)]]</f>
        <v>0</v>
      </c>
      <c r="G20" s="16"/>
      <c r="H20" s="26">
        <f>SUM(I20:J20)</f>
        <v>0</v>
      </c>
      <c r="I20" s="16"/>
      <c r="J20" s="16"/>
      <c r="K20" s="165" t="b">
        <f>Table21438[[#This Row],[TOTAL PROJECT COST]]=SUM(Table21438[[#This Row],[TOTAL TCC GRANT FUNDS]:[TOTAL LEVERAGE]])</f>
        <v>1</v>
      </c>
      <c r="L20" s="17"/>
    </row>
    <row r="21" spans="1:13" ht="15">
      <c r="A21" s="163">
        <v>1</v>
      </c>
      <c r="B21" s="164"/>
      <c r="C21" s="18"/>
      <c r="D21" s="14"/>
      <c r="E21" s="18"/>
      <c r="F21" s="15">
        <f>Table21438[[#This Row],[UNITS]]*Table21438[[#This Row],[COST PER UNIT ($)]]</f>
        <v>0</v>
      </c>
      <c r="G21" s="16"/>
      <c r="H21" s="27">
        <f t="shared" ref="H21:H45" si="0">SUM(I21:J21)</f>
        <v>0</v>
      </c>
      <c r="I21" s="16"/>
      <c r="J21" s="16"/>
      <c r="K21" s="165" t="b">
        <f>Table21438[[#This Row],[TOTAL PROJECT COST]]=SUM(Table21438[[#This Row],[TOTAL TCC GRANT FUNDS]:[TOTAL LEVERAGE]])</f>
        <v>1</v>
      </c>
      <c r="L21" s="17"/>
    </row>
    <row r="22" spans="1:13" ht="15">
      <c r="A22" s="163">
        <v>1</v>
      </c>
      <c r="B22" s="164"/>
      <c r="C22" s="166"/>
      <c r="D22" s="14"/>
      <c r="E22" s="18"/>
      <c r="F22" s="15">
        <f>Table21438[[#This Row],[UNITS]]*Table21438[[#This Row],[COST PER UNIT ($)]]</f>
        <v>0</v>
      </c>
      <c r="G22" s="16"/>
      <c r="H22" s="27">
        <f t="shared" si="0"/>
        <v>0</v>
      </c>
      <c r="I22" s="16"/>
      <c r="J22" s="16"/>
      <c r="K22" s="165" t="b">
        <f>Table21438[[#This Row],[TOTAL PROJECT COST]]=SUM(Table21438[[#This Row],[TOTAL TCC GRANT FUNDS]:[TOTAL LEVERAGE]])</f>
        <v>1</v>
      </c>
    </row>
    <row r="23" spans="1:13" ht="15">
      <c r="A23" s="163">
        <v>1</v>
      </c>
      <c r="B23" s="164"/>
      <c r="C23" s="166"/>
      <c r="D23" s="14"/>
      <c r="E23" s="18"/>
      <c r="F23" s="15">
        <f>Table21438[[#This Row],[UNITS]]*Table21438[[#This Row],[COST PER UNIT ($)]]</f>
        <v>0</v>
      </c>
      <c r="G23" s="16"/>
      <c r="H23" s="27">
        <f>SUM(I23:J23)</f>
        <v>0</v>
      </c>
      <c r="I23" s="16"/>
      <c r="J23" s="16"/>
      <c r="K23" s="165" t="b">
        <f>Table21438[[#This Row],[TOTAL PROJECT COST]]=SUM(Table21438[[#This Row],[TOTAL TCC GRANT FUNDS]:[TOTAL LEVERAGE]])</f>
        <v>1</v>
      </c>
    </row>
    <row r="24" spans="1:13" ht="15">
      <c r="A24" s="163">
        <v>1</v>
      </c>
      <c r="B24" s="164"/>
      <c r="C24" s="166"/>
      <c r="D24" s="14"/>
      <c r="E24" s="18"/>
      <c r="F24" s="15">
        <f>Table21438[[#This Row],[UNITS]]*Table21438[[#This Row],[COST PER UNIT ($)]]</f>
        <v>0</v>
      </c>
      <c r="G24" s="16"/>
      <c r="H24" s="27">
        <f t="shared" si="0"/>
        <v>0</v>
      </c>
      <c r="I24" s="16"/>
      <c r="J24" s="16"/>
      <c r="K24" s="165" t="b">
        <f>Table21438[[#This Row],[TOTAL PROJECT COST]]=SUM(Table21438[[#This Row],[TOTAL TCC GRANT FUNDS]:[TOTAL LEVERAGE]])</f>
        <v>1</v>
      </c>
    </row>
    <row r="25" spans="1:13" ht="15">
      <c r="A25" s="163">
        <v>2</v>
      </c>
      <c r="B25" s="164"/>
      <c r="C25" s="166"/>
      <c r="D25" s="14"/>
      <c r="E25" s="18"/>
      <c r="F25" s="15">
        <f>Table21438[[#This Row],[UNITS]]*Table21438[[#This Row],[COST PER UNIT ($)]]</f>
        <v>0</v>
      </c>
      <c r="G25" s="16"/>
      <c r="H25" s="27">
        <f t="shared" si="0"/>
        <v>0</v>
      </c>
      <c r="I25" s="16"/>
      <c r="J25" s="16"/>
      <c r="K25" s="165" t="b">
        <f>Table21438[[#This Row],[TOTAL PROJECT COST]]=SUM(Table21438[[#This Row],[TOTAL TCC GRANT FUNDS]:[TOTAL LEVERAGE]])</f>
        <v>1</v>
      </c>
    </row>
    <row r="26" spans="1:13" ht="15">
      <c r="A26" s="163">
        <v>2</v>
      </c>
      <c r="B26" s="164"/>
      <c r="C26" s="18"/>
      <c r="D26" s="14"/>
      <c r="E26" s="18"/>
      <c r="F26" s="15">
        <f>Table21438[[#This Row],[UNITS]]*Table21438[[#This Row],[COST PER UNIT ($)]]</f>
        <v>0</v>
      </c>
      <c r="G26" s="16"/>
      <c r="H26" s="27">
        <f t="shared" si="0"/>
        <v>0</v>
      </c>
      <c r="I26" s="16"/>
      <c r="J26" s="16"/>
      <c r="K26" s="165" t="b">
        <f>Table21438[[#This Row],[TOTAL PROJECT COST]]=SUM(Table21438[[#This Row],[TOTAL TCC GRANT FUNDS]:[TOTAL LEVERAGE]])</f>
        <v>1</v>
      </c>
    </row>
    <row r="27" spans="1:13" ht="15">
      <c r="A27" s="163">
        <v>2</v>
      </c>
      <c r="B27" s="164"/>
      <c r="C27" s="18"/>
      <c r="D27" s="14"/>
      <c r="E27" s="18"/>
      <c r="F27" s="15">
        <f>Table21438[[#This Row],[UNITS]]*Table21438[[#This Row],[COST PER UNIT ($)]]</f>
        <v>0</v>
      </c>
      <c r="G27" s="16"/>
      <c r="H27" s="27">
        <f t="shared" si="0"/>
        <v>0</v>
      </c>
      <c r="I27" s="16"/>
      <c r="J27" s="16"/>
      <c r="K27" s="165" t="b">
        <f>Table21438[[#This Row],[TOTAL PROJECT COST]]=SUM(Table21438[[#This Row],[TOTAL TCC GRANT FUNDS]:[TOTAL LEVERAGE]])</f>
        <v>1</v>
      </c>
    </row>
    <row r="28" spans="1:13" ht="15">
      <c r="A28" s="163">
        <v>2</v>
      </c>
      <c r="B28" s="164"/>
      <c r="C28" s="18"/>
      <c r="D28" s="14"/>
      <c r="E28" s="18"/>
      <c r="F28" s="15">
        <f>Table21438[[#This Row],[UNITS]]*Table21438[[#This Row],[COST PER UNIT ($)]]</f>
        <v>0</v>
      </c>
      <c r="G28" s="16"/>
      <c r="H28" s="27">
        <f t="shared" si="0"/>
        <v>0</v>
      </c>
      <c r="I28" s="16"/>
      <c r="J28" s="16"/>
      <c r="K28" s="165" t="b">
        <f>Table21438[[#This Row],[TOTAL PROJECT COST]]=SUM(Table21438[[#This Row],[TOTAL TCC GRANT FUNDS]:[TOTAL LEVERAGE]])</f>
        <v>1</v>
      </c>
    </row>
    <row r="29" spans="1:13" ht="15">
      <c r="A29" s="163">
        <v>2</v>
      </c>
      <c r="B29" s="164"/>
      <c r="C29" s="166"/>
      <c r="D29" s="14"/>
      <c r="E29" s="18"/>
      <c r="F29" s="15">
        <f>Table21438[[#This Row],[UNITS]]*Table21438[[#This Row],[COST PER UNIT ($)]]</f>
        <v>0</v>
      </c>
      <c r="G29" s="16"/>
      <c r="H29" s="27">
        <f t="shared" si="0"/>
        <v>0</v>
      </c>
      <c r="I29" s="16"/>
      <c r="J29" s="16"/>
      <c r="K29" s="165" t="b">
        <f>Table21438[[#This Row],[TOTAL PROJECT COST]]=SUM(Table21438[[#This Row],[TOTAL TCC GRANT FUNDS]:[TOTAL LEVERAGE]])</f>
        <v>1</v>
      </c>
    </row>
    <row r="30" spans="1:13" ht="15">
      <c r="A30" s="163">
        <v>3</v>
      </c>
      <c r="B30" s="164"/>
      <c r="C30" s="166"/>
      <c r="D30" s="14"/>
      <c r="E30" s="18"/>
      <c r="F30" s="15">
        <f>Table21438[[#This Row],[UNITS]]*Table21438[[#This Row],[COST PER UNIT ($)]]</f>
        <v>0</v>
      </c>
      <c r="G30" s="16"/>
      <c r="H30" s="27">
        <f t="shared" si="0"/>
        <v>0</v>
      </c>
      <c r="I30" s="16"/>
      <c r="J30" s="16"/>
      <c r="K30" s="165" t="b">
        <f>Table21438[[#This Row],[TOTAL PROJECT COST]]=SUM(Table21438[[#This Row],[TOTAL TCC GRANT FUNDS]:[TOTAL LEVERAGE]])</f>
        <v>1</v>
      </c>
    </row>
    <row r="31" spans="1:13" ht="15">
      <c r="A31" s="167">
        <v>3</v>
      </c>
      <c r="B31" s="164"/>
      <c r="C31" s="19"/>
      <c r="D31" s="20"/>
      <c r="E31" s="19"/>
      <c r="F31" s="15">
        <f>Table21438[[#This Row],[UNITS]]*Table21438[[#This Row],[COST PER UNIT ($)]]</f>
        <v>0</v>
      </c>
      <c r="G31" s="22"/>
      <c r="H31" s="26">
        <f t="shared" si="0"/>
        <v>0</v>
      </c>
      <c r="I31" s="23"/>
      <c r="J31" s="24"/>
      <c r="K31" s="165" t="b">
        <f>Table21438[[#This Row],[TOTAL PROJECT COST]]=SUM(Table21438[[#This Row],[TOTAL TCC GRANT FUNDS]:[TOTAL LEVERAGE]])</f>
        <v>1</v>
      </c>
    </row>
    <row r="32" spans="1:13" ht="15">
      <c r="A32" s="167">
        <v>3</v>
      </c>
      <c r="B32" s="164"/>
      <c r="C32" s="19"/>
      <c r="D32" s="20"/>
      <c r="E32" s="19"/>
      <c r="F32" s="15">
        <f>Table21438[[#This Row],[UNITS]]*Table21438[[#This Row],[COST PER UNIT ($)]]</f>
        <v>0</v>
      </c>
      <c r="G32" s="22"/>
      <c r="H32" s="26">
        <f t="shared" si="0"/>
        <v>0</v>
      </c>
      <c r="I32" s="23"/>
      <c r="J32" s="24"/>
      <c r="K32" s="165" t="b">
        <f>Table21438[[#This Row],[TOTAL PROJECT COST]]=SUM(Table21438[[#This Row],[TOTAL TCC GRANT FUNDS]:[TOTAL LEVERAGE]])</f>
        <v>1</v>
      </c>
    </row>
    <row r="33" spans="1:15" ht="15">
      <c r="A33" s="167">
        <v>3</v>
      </c>
      <c r="B33" s="164"/>
      <c r="C33" s="19"/>
      <c r="D33" s="20"/>
      <c r="E33" s="19"/>
      <c r="F33" s="15">
        <f>Table21438[[#This Row],[UNITS]]*Table21438[[#This Row],[COST PER UNIT ($)]]</f>
        <v>0</v>
      </c>
      <c r="G33" s="22"/>
      <c r="H33" s="26">
        <f t="shared" si="0"/>
        <v>0</v>
      </c>
      <c r="I33" s="23"/>
      <c r="J33" s="24"/>
      <c r="K33" s="165" t="b">
        <f>Table21438[[#This Row],[TOTAL PROJECT COST]]=SUM(Table21438[[#This Row],[TOTAL TCC GRANT FUNDS]:[TOTAL LEVERAGE]])</f>
        <v>1</v>
      </c>
    </row>
    <row r="34" spans="1:15" ht="15">
      <c r="A34" s="167">
        <v>3</v>
      </c>
      <c r="B34" s="164"/>
      <c r="C34" s="19"/>
      <c r="D34" s="20"/>
      <c r="E34" s="19"/>
      <c r="F34" s="15">
        <f>Table21438[[#This Row],[UNITS]]*Table21438[[#This Row],[COST PER UNIT ($)]]</f>
        <v>0</v>
      </c>
      <c r="G34" s="22"/>
      <c r="H34" s="26">
        <f t="shared" si="0"/>
        <v>0</v>
      </c>
      <c r="I34" s="23"/>
      <c r="J34" s="24"/>
      <c r="K34" s="165" t="b">
        <f>Table21438[[#This Row],[TOTAL PROJECT COST]]=SUM(Table21438[[#This Row],[TOTAL TCC GRANT FUNDS]:[TOTAL LEVERAGE]])</f>
        <v>1</v>
      </c>
    </row>
    <row r="35" spans="1:15" ht="15">
      <c r="A35" s="167">
        <v>4</v>
      </c>
      <c r="B35" s="164"/>
      <c r="C35" s="19"/>
      <c r="D35" s="20"/>
      <c r="E35" s="19"/>
      <c r="F35" s="15">
        <f>Table21438[[#This Row],[UNITS]]*Table21438[[#This Row],[COST PER UNIT ($)]]</f>
        <v>0</v>
      </c>
      <c r="G35" s="22"/>
      <c r="H35" s="26">
        <f t="shared" si="0"/>
        <v>0</v>
      </c>
      <c r="I35" s="23"/>
      <c r="J35" s="24"/>
      <c r="K35" s="165" t="b">
        <f>Table21438[[#This Row],[TOTAL PROJECT COST]]=SUM(Table21438[[#This Row],[TOTAL TCC GRANT FUNDS]:[TOTAL LEVERAGE]])</f>
        <v>1</v>
      </c>
    </row>
    <row r="36" spans="1:15" ht="15">
      <c r="A36" s="167">
        <v>4</v>
      </c>
      <c r="B36" s="164"/>
      <c r="C36" s="19"/>
      <c r="D36" s="20"/>
      <c r="E36" s="19"/>
      <c r="F36" s="15">
        <f>Table21438[[#This Row],[UNITS]]*Table21438[[#This Row],[COST PER UNIT ($)]]</f>
        <v>0</v>
      </c>
      <c r="G36" s="22"/>
      <c r="H36" s="26">
        <f t="shared" si="0"/>
        <v>0</v>
      </c>
      <c r="I36" s="23"/>
      <c r="J36" s="24"/>
      <c r="K36" s="165" t="b">
        <f>Table21438[[#This Row],[TOTAL PROJECT COST]]=SUM(Table21438[[#This Row],[TOTAL TCC GRANT FUNDS]:[TOTAL LEVERAGE]])</f>
        <v>1</v>
      </c>
    </row>
    <row r="37" spans="1:15" ht="15">
      <c r="A37" s="167">
        <v>4</v>
      </c>
      <c r="B37" s="164"/>
      <c r="C37" s="19"/>
      <c r="D37" s="20"/>
      <c r="E37" s="19"/>
      <c r="F37" s="15">
        <f>Table21438[[#This Row],[UNITS]]*Table21438[[#This Row],[COST PER UNIT ($)]]</f>
        <v>0</v>
      </c>
      <c r="G37" s="22"/>
      <c r="H37" s="26">
        <f t="shared" si="0"/>
        <v>0</v>
      </c>
      <c r="I37" s="23"/>
      <c r="J37" s="24"/>
      <c r="K37" s="165" t="b">
        <f>Table21438[[#This Row],[TOTAL PROJECT COST]]=SUM(Table21438[[#This Row],[TOTAL TCC GRANT FUNDS]:[TOTAL LEVERAGE]])</f>
        <v>1</v>
      </c>
    </row>
    <row r="38" spans="1:15" ht="15">
      <c r="A38" s="167">
        <v>4</v>
      </c>
      <c r="B38" s="164"/>
      <c r="C38" s="19"/>
      <c r="D38" s="20"/>
      <c r="E38" s="19"/>
      <c r="F38" s="15">
        <f>Table21438[[#This Row],[UNITS]]*Table21438[[#This Row],[COST PER UNIT ($)]]</f>
        <v>0</v>
      </c>
      <c r="G38" s="22"/>
      <c r="H38" s="26">
        <f t="shared" si="0"/>
        <v>0</v>
      </c>
      <c r="I38" s="23"/>
      <c r="J38" s="24"/>
      <c r="K38" s="165" t="b">
        <f>Table21438[[#This Row],[TOTAL PROJECT COST]]=SUM(Table21438[[#This Row],[TOTAL TCC GRANT FUNDS]:[TOTAL LEVERAGE]])</f>
        <v>1</v>
      </c>
    </row>
    <row r="39" spans="1:15" ht="15">
      <c r="A39" s="167">
        <v>4</v>
      </c>
      <c r="B39" s="164"/>
      <c r="C39" s="19"/>
      <c r="D39" s="20"/>
      <c r="E39" s="19"/>
      <c r="F39" s="15">
        <f>Table21438[[#This Row],[UNITS]]*Table21438[[#This Row],[COST PER UNIT ($)]]</f>
        <v>0</v>
      </c>
      <c r="G39" s="22"/>
      <c r="H39" s="26">
        <f t="shared" si="0"/>
        <v>0</v>
      </c>
      <c r="I39" s="23"/>
      <c r="J39" s="24"/>
      <c r="K39" s="165" t="b">
        <f>Table21438[[#This Row],[TOTAL PROJECT COST]]=SUM(Table21438[[#This Row],[TOTAL TCC GRANT FUNDS]:[TOTAL LEVERAGE]])</f>
        <v>1</v>
      </c>
    </row>
    <row r="40" spans="1:15" ht="15">
      <c r="A40" s="167">
        <v>5</v>
      </c>
      <c r="B40" s="164"/>
      <c r="C40" s="19"/>
      <c r="D40" s="20"/>
      <c r="E40" s="19"/>
      <c r="F40" s="15">
        <f>Table21438[[#This Row],[UNITS]]*Table21438[[#This Row],[COST PER UNIT ($)]]</f>
        <v>0</v>
      </c>
      <c r="G40" s="22"/>
      <c r="H40" s="26">
        <f t="shared" si="0"/>
        <v>0</v>
      </c>
      <c r="I40" s="23"/>
      <c r="J40" s="24"/>
      <c r="K40" s="165" t="b">
        <f>Table21438[[#This Row],[TOTAL PROJECT COST]]=SUM(Table21438[[#This Row],[TOTAL TCC GRANT FUNDS]:[TOTAL LEVERAGE]])</f>
        <v>1</v>
      </c>
    </row>
    <row r="41" spans="1:15" ht="15">
      <c r="A41" s="167">
        <v>5</v>
      </c>
      <c r="B41" s="164"/>
      <c r="C41" s="19"/>
      <c r="D41" s="20"/>
      <c r="E41" s="19"/>
      <c r="F41" s="15">
        <f>Table21438[[#This Row],[UNITS]]*Table21438[[#This Row],[COST PER UNIT ($)]]</f>
        <v>0</v>
      </c>
      <c r="G41" s="22"/>
      <c r="H41" s="26">
        <f t="shared" si="0"/>
        <v>0</v>
      </c>
      <c r="I41" s="23"/>
      <c r="J41" s="24"/>
      <c r="K41" s="165" t="b">
        <f>Table21438[[#This Row],[TOTAL PROJECT COST]]=SUM(Table21438[[#This Row],[TOTAL TCC GRANT FUNDS]:[TOTAL LEVERAGE]])</f>
        <v>1</v>
      </c>
    </row>
    <row r="42" spans="1:15" ht="15">
      <c r="A42" s="167">
        <v>5</v>
      </c>
      <c r="B42" s="164"/>
      <c r="C42" s="19"/>
      <c r="D42" s="20"/>
      <c r="E42" s="19"/>
      <c r="F42" s="15">
        <f>Table21438[[#This Row],[UNITS]]*Table21438[[#This Row],[COST PER UNIT ($)]]</f>
        <v>0</v>
      </c>
      <c r="G42" s="22"/>
      <c r="H42" s="26">
        <f t="shared" si="0"/>
        <v>0</v>
      </c>
      <c r="I42" s="23"/>
      <c r="J42" s="24"/>
      <c r="K42" s="165" t="b">
        <f>Table21438[[#This Row],[TOTAL PROJECT COST]]=SUM(Table21438[[#This Row],[TOTAL TCC GRANT FUNDS]:[TOTAL LEVERAGE]])</f>
        <v>1</v>
      </c>
      <c r="M42" s="168"/>
      <c r="N42" s="169"/>
      <c r="O42" s="169"/>
    </row>
    <row r="43" spans="1:15" ht="15">
      <c r="A43" s="167">
        <v>5</v>
      </c>
      <c r="B43" s="164"/>
      <c r="C43" s="19"/>
      <c r="D43" s="20"/>
      <c r="E43" s="19"/>
      <c r="F43" s="15">
        <f>Table21438[[#This Row],[UNITS]]*Table21438[[#This Row],[COST PER UNIT ($)]]</f>
        <v>0</v>
      </c>
      <c r="G43" s="22"/>
      <c r="H43" s="26">
        <f t="shared" si="0"/>
        <v>0</v>
      </c>
      <c r="I43" s="23"/>
      <c r="J43" s="24"/>
      <c r="K43" s="165" t="b">
        <f>Table21438[[#This Row],[TOTAL PROJECT COST]]=SUM(Table21438[[#This Row],[TOTAL TCC GRANT FUNDS]:[TOTAL LEVERAGE]])</f>
        <v>1</v>
      </c>
      <c r="M43" s="170"/>
      <c r="N43" s="169"/>
      <c r="O43" s="169"/>
    </row>
    <row r="44" spans="1:15" ht="15">
      <c r="A44" s="171">
        <v>5</v>
      </c>
      <c r="B44" s="172"/>
      <c r="C44" s="173"/>
      <c r="D44" s="174"/>
      <c r="E44" s="173"/>
      <c r="F44" s="15">
        <f>Table21438[[#This Row],[UNITS]]*Table21438[[#This Row],[COST PER UNIT ($)]]</f>
        <v>0</v>
      </c>
      <c r="G44" s="175"/>
      <c r="H44" s="176">
        <f>SUM(I44:J44)</f>
        <v>0</v>
      </c>
      <c r="I44" s="177"/>
      <c r="J44" s="178"/>
      <c r="K44" s="165" t="b">
        <f>Table21438[[#This Row],[TOTAL PROJECT COST]]=SUM(Table21438[[#This Row],[TOTAL TCC GRANT FUNDS]:[TOTAL LEVERAGE]])</f>
        <v>1</v>
      </c>
      <c r="M44" s="170"/>
      <c r="N44" s="169"/>
      <c r="O44" s="169"/>
    </row>
    <row r="45" spans="1:15" ht="15">
      <c r="A45" s="167" t="s">
        <v>56</v>
      </c>
      <c r="B45" s="164" t="s">
        <v>37</v>
      </c>
      <c r="C45" s="19" t="s">
        <v>57</v>
      </c>
      <c r="D45" s="225"/>
      <c r="E45" s="225"/>
      <c r="F45" s="21">
        <f>SUMIF($B$20:$B$44,"Direct Costs",$G$20:$G$44)*0.1</f>
        <v>0</v>
      </c>
      <c r="G45" s="22"/>
      <c r="H45" s="26">
        <f t="shared" si="0"/>
        <v>0</v>
      </c>
      <c r="I45" s="23"/>
      <c r="J45" s="24"/>
      <c r="K45" s="165" t="b">
        <f>Table21438[[#This Row],[TOTAL PROJECT COST]]=SUM(Table21438[[#This Row],[TOTAL TCC GRANT FUNDS]:[TOTAL LEVERAGE]])</f>
        <v>1</v>
      </c>
    </row>
    <row r="46" spans="1:15" ht="15.75">
      <c r="A46" s="179" t="s">
        <v>58</v>
      </c>
      <c r="B46" s="225"/>
      <c r="C46" s="225"/>
      <c r="D46" s="225"/>
      <c r="E46" s="225"/>
      <c r="F46" s="180">
        <f>SUM(F20:F45)</f>
        <v>0</v>
      </c>
      <c r="G46" s="180">
        <f t="shared" ref="G46:J46" si="1">SUM(G20:G45)</f>
        <v>0</v>
      </c>
      <c r="H46" s="180">
        <f t="shared" si="1"/>
        <v>0</v>
      </c>
      <c r="I46" s="180">
        <f t="shared" si="1"/>
        <v>0</v>
      </c>
      <c r="J46" s="180">
        <f t="shared" si="1"/>
        <v>0</v>
      </c>
      <c r="K46" s="165" t="b">
        <f>Table21438[[#This Row],[TOTAL PROJECT COST]]=SUM(Table21438[[#This Row],[TOTAL TCC GRANT FUNDS]:[TOTAL LEVERAGE]])</f>
        <v>1</v>
      </c>
    </row>
  </sheetData>
  <sheetProtection selectLockedCells="1" selectUnlockedCells="1"/>
  <conditionalFormatting sqref="K20:K46">
    <cfRule type="cellIs" dxfId="58" priority="4" operator="equal">
      <formula>FALSE</formula>
    </cfRule>
    <cfRule type="cellIs" dxfId="57" priority="5" operator="equal">
      <formula>TRUE</formula>
    </cfRule>
  </conditionalFormatting>
  <conditionalFormatting sqref="B16">
    <cfRule type="cellIs" dxfId="56" priority="3" operator="lessThan">
      <formula>0.78</formula>
    </cfRule>
  </conditionalFormatting>
  <conditionalFormatting sqref="C16">
    <cfRule type="cellIs" dxfId="55" priority="2" operator="greaterThan">
      <formula>0.12</formula>
    </cfRule>
  </conditionalFormatting>
  <conditionalFormatting sqref="D16">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6A3AF2EE-917D-46C4-AF31-1C2138176B7F}">
          <x14:formula1>
            <xm:f>Reference!$A$3:$A$5</xm:f>
          </x14:formula1>
          <xm:sqref>B20:B44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4E5C5-EB47-40D3-BACC-FD0769046EF0}">
  <dimension ref="A1:K21"/>
  <sheetViews>
    <sheetView showGridLines="0" zoomScale="120" zoomScaleNormal="120" workbookViewId="0">
      <selection activeCell="B7" sqref="B7:K7"/>
    </sheetView>
  </sheetViews>
  <sheetFormatPr defaultColWidth="9.140625" defaultRowHeight="14.1"/>
  <cols>
    <col min="1" max="1" width="87.5703125" style="59" customWidth="1"/>
    <col min="2" max="10" width="9.140625" style="31"/>
    <col min="11" max="11" width="9.140625" style="1" customWidth="1"/>
    <col min="12" max="16384" width="9.140625" style="1"/>
  </cols>
  <sheetData>
    <row r="1" spans="1:11" ht="19.350000000000001">
      <c r="A1" s="60" t="s">
        <v>59</v>
      </c>
    </row>
    <row r="2" spans="1:11" ht="19.350000000000001">
      <c r="A2" s="60" t="s">
        <v>60</v>
      </c>
    </row>
    <row r="3" spans="1:11" ht="19.350000000000001">
      <c r="A3" s="60" t="s">
        <v>61</v>
      </c>
    </row>
    <row r="4" spans="1:11" s="28" customFormat="1" ht="90.75" customHeight="1">
      <c r="A4" s="61" t="s">
        <v>62</v>
      </c>
      <c r="B4" s="62"/>
      <c r="C4" s="62"/>
      <c r="D4" s="62"/>
      <c r="E4" s="62"/>
      <c r="F4" s="62"/>
      <c r="G4" s="62"/>
      <c r="H4" s="62"/>
      <c r="I4" s="62"/>
      <c r="J4" s="62"/>
    </row>
    <row r="5" spans="1:11">
      <c r="A5" s="57" t="s">
        <v>63</v>
      </c>
      <c r="B5" s="32"/>
    </row>
    <row r="6" spans="1:11" ht="106.5" customHeight="1">
      <c r="A6" s="200" t="s">
        <v>64</v>
      </c>
      <c r="B6" s="189"/>
      <c r="C6" s="189"/>
      <c r="D6" s="189"/>
      <c r="E6" s="189"/>
      <c r="F6" s="189"/>
      <c r="G6" s="189"/>
      <c r="H6" s="189"/>
      <c r="I6" s="189"/>
      <c r="J6" s="189"/>
      <c r="K6" s="189"/>
    </row>
    <row r="7" spans="1:11" ht="36.75" customHeight="1">
      <c r="A7" s="200" t="s">
        <v>65</v>
      </c>
      <c r="B7" s="222"/>
      <c r="C7" s="222"/>
      <c r="D7" s="222"/>
      <c r="E7" s="222"/>
      <c r="F7" s="222"/>
      <c r="G7" s="222"/>
      <c r="H7" s="222"/>
      <c r="I7" s="222"/>
      <c r="J7" s="222"/>
      <c r="K7" s="222"/>
    </row>
    <row r="8" spans="1:11" ht="62.25" customHeight="1">
      <c r="A8" s="200" t="s">
        <v>66</v>
      </c>
      <c r="B8" s="189"/>
      <c r="C8" s="189"/>
      <c r="D8" s="189"/>
      <c r="E8" s="189"/>
      <c r="F8" s="189"/>
      <c r="G8" s="189"/>
      <c r="H8" s="189"/>
      <c r="I8" s="189"/>
      <c r="J8" s="189"/>
      <c r="K8" s="189"/>
    </row>
    <row r="9" spans="1:11" ht="25.5" customHeight="1">
      <c r="A9" s="58"/>
    </row>
    <row r="10" spans="1:11">
      <c r="A10" s="56"/>
    </row>
    <row r="11" spans="1:11" ht="38.25" customHeight="1">
      <c r="A11" s="58"/>
    </row>
    <row r="12" spans="1:11">
      <c r="A12" s="56"/>
    </row>
    <row r="13" spans="1:11">
      <c r="A13" s="56"/>
    </row>
    <row r="14" spans="1:11">
      <c r="A14" s="56"/>
    </row>
    <row r="15" spans="1:11">
      <c r="A15" s="56"/>
    </row>
    <row r="16" spans="1:11">
      <c r="A16" s="56"/>
    </row>
    <row r="17" spans="1:1">
      <c r="A17" s="56"/>
    </row>
    <row r="18" spans="1:1">
      <c r="A18" s="56"/>
    </row>
    <row r="19" spans="1:1">
      <c r="A19" s="56"/>
    </row>
    <row r="20" spans="1:1">
      <c r="A20" s="56"/>
    </row>
    <row r="21" spans="1:1">
      <c r="A21" s="56"/>
    </row>
  </sheetData>
  <mergeCells count="1">
    <mergeCell ref="B7:K7"/>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AFACE-D22D-48C7-9BAF-B8D6BAF96BC9}">
  <dimension ref="A1:J42"/>
  <sheetViews>
    <sheetView zoomScale="130" zoomScaleNormal="130" workbookViewId="0">
      <selection activeCell="B9" sqref="B9:E9"/>
    </sheetView>
  </sheetViews>
  <sheetFormatPr defaultColWidth="9.140625" defaultRowHeight="12.4"/>
  <cols>
    <col min="1" max="1" width="24.28515625" style="31" customWidth="1"/>
    <col min="2" max="2" width="18.85546875" style="31" customWidth="1"/>
    <col min="3" max="3" width="14.7109375" style="31" customWidth="1"/>
    <col min="4" max="4" width="12.140625" style="31" customWidth="1"/>
    <col min="5" max="5" width="12.7109375" style="31" customWidth="1"/>
    <col min="6" max="6" width="13.7109375" style="31" bestFit="1" customWidth="1"/>
    <col min="7" max="7" width="16.85546875" style="31" customWidth="1"/>
    <col min="8" max="8" width="11.28515625" style="31" bestFit="1" customWidth="1"/>
    <col min="9" max="9" width="10.42578125" style="31" bestFit="1" customWidth="1"/>
    <col min="10" max="10" width="9.140625" style="31"/>
    <col min="11" max="11" width="12" style="31" customWidth="1"/>
    <col min="12" max="16384" width="9.140625" style="31"/>
  </cols>
  <sheetData>
    <row r="1" spans="1:10" ht="27.75" customHeight="1">
      <c r="A1" s="105" t="s">
        <v>67</v>
      </c>
      <c r="B1" s="99"/>
      <c r="C1" s="99"/>
      <c r="D1" s="99"/>
      <c r="E1" s="99"/>
      <c r="F1" s="99"/>
      <c r="G1" s="99"/>
      <c r="H1" s="100"/>
    </row>
    <row r="2" spans="1:10">
      <c r="A2" s="33" t="s">
        <v>68</v>
      </c>
      <c r="B2" s="34"/>
    </row>
    <row r="3" spans="1:10">
      <c r="A3" s="35" t="s">
        <v>69</v>
      </c>
      <c r="B3" s="36" t="e">
        <f>G9</f>
        <v>#DIV/0!</v>
      </c>
      <c r="I3" s="223"/>
      <c r="J3" s="223"/>
    </row>
    <row r="4" spans="1:10">
      <c r="A4" s="37" t="s">
        <v>70</v>
      </c>
      <c r="B4" s="38" t="e">
        <f>B2*B3</f>
        <v>#DIV/0!</v>
      </c>
    </row>
    <row r="5" spans="1:10" ht="37.35">
      <c r="A5" s="69" t="s">
        <v>71</v>
      </c>
      <c r="B5" s="70" t="s">
        <v>72</v>
      </c>
      <c r="C5" s="71" t="s">
        <v>73</v>
      </c>
      <c r="D5" s="71" t="s">
        <v>74</v>
      </c>
      <c r="E5" s="71" t="s">
        <v>75</v>
      </c>
      <c r="F5" s="71" t="s">
        <v>70</v>
      </c>
      <c r="G5" s="72" t="s">
        <v>76</v>
      </c>
    </row>
    <row r="6" spans="1:10">
      <c r="A6" s="63" t="s">
        <v>77</v>
      </c>
      <c r="B6" s="64"/>
      <c r="C6" s="63"/>
      <c r="D6" s="63">
        <f>C6*12</f>
        <v>0</v>
      </c>
      <c r="E6" s="63">
        <f>D6*5</f>
        <v>0</v>
      </c>
      <c r="F6" s="64">
        <f>B6*E6</f>
        <v>0</v>
      </c>
      <c r="G6" s="65" t="e">
        <f>F6/B2</f>
        <v>#DIV/0!</v>
      </c>
    </row>
    <row r="7" spans="1:10">
      <c r="A7" s="63" t="s">
        <v>78</v>
      </c>
      <c r="B7" s="64"/>
      <c r="C7" s="63"/>
      <c r="D7" s="63">
        <f t="shared" ref="D7" si="0">C7*12</f>
        <v>0</v>
      </c>
      <c r="E7" s="63">
        <f t="shared" ref="E7:E8" si="1">D7*5</f>
        <v>0</v>
      </c>
      <c r="F7" s="64">
        <f>B7*E7</f>
        <v>0</v>
      </c>
      <c r="G7" s="64" t="e">
        <f>F7/B2</f>
        <v>#DIV/0!</v>
      </c>
    </row>
    <row r="8" spans="1:10">
      <c r="A8" s="63" t="s">
        <v>79</v>
      </c>
      <c r="B8" s="64"/>
      <c r="C8" s="66"/>
      <c r="D8" s="63">
        <f>C8*12</f>
        <v>0</v>
      </c>
      <c r="E8" s="63">
        <f t="shared" si="1"/>
        <v>0</v>
      </c>
      <c r="F8" s="64">
        <f>B8*E8</f>
        <v>0</v>
      </c>
      <c r="G8" s="64" t="e">
        <f>F8/B2</f>
        <v>#DIV/0!</v>
      </c>
    </row>
    <row r="9" spans="1:10">
      <c r="A9" s="67" t="s">
        <v>80</v>
      </c>
      <c r="B9" s="209"/>
      <c r="C9" s="209"/>
      <c r="D9" s="209"/>
      <c r="E9" s="209"/>
      <c r="F9" s="68">
        <f>SUM(F6+F7+F8)</f>
        <v>0</v>
      </c>
      <c r="G9" s="68" t="e">
        <f>SUM(G6:G8)</f>
        <v>#DIV/0!</v>
      </c>
    </row>
    <row r="13" spans="1:10">
      <c r="F13" s="40"/>
    </row>
    <row r="14" spans="1:10">
      <c r="F14" s="40"/>
    </row>
    <row r="15" spans="1:10">
      <c r="F15" s="40"/>
    </row>
    <row r="16" spans="1:10">
      <c r="F16" s="40"/>
    </row>
    <row r="17" spans="1:9">
      <c r="F17" s="40"/>
    </row>
    <row r="18" spans="1:9">
      <c r="A18" s="41"/>
      <c r="F18" s="40"/>
    </row>
    <row r="19" spans="1:9">
      <c r="A19" s="41"/>
      <c r="F19" s="40"/>
    </row>
    <row r="20" spans="1:9">
      <c r="A20" s="41"/>
      <c r="C20" s="42"/>
      <c r="D20" s="42"/>
      <c r="E20" s="204"/>
      <c r="F20" s="40"/>
    </row>
    <row r="21" spans="1:9">
      <c r="A21" s="41"/>
      <c r="C21" s="54"/>
      <c r="F21" s="40"/>
    </row>
    <row r="22" spans="1:9">
      <c r="A22" s="41"/>
      <c r="C22" s="54"/>
      <c r="F22" s="40"/>
    </row>
    <row r="23" spans="1:9" s="42" customFormat="1">
      <c r="A23" s="41"/>
      <c r="B23" s="41"/>
      <c r="C23" s="43"/>
      <c r="D23" s="31"/>
      <c r="E23" s="31"/>
      <c r="F23" s="40"/>
      <c r="G23" s="31"/>
      <c r="H23" s="31"/>
      <c r="I23" s="31"/>
    </row>
    <row r="24" spans="1:9" s="42" customFormat="1">
      <c r="A24" s="41"/>
      <c r="B24" s="41"/>
      <c r="C24" s="31"/>
      <c r="D24" s="31"/>
      <c r="E24" s="31"/>
      <c r="F24" s="31"/>
      <c r="G24" s="31"/>
      <c r="H24" s="31"/>
      <c r="I24" s="31"/>
    </row>
    <row r="25" spans="1:9" s="42" customFormat="1">
      <c r="A25" s="41"/>
      <c r="B25" s="44"/>
      <c r="C25" s="31"/>
      <c r="D25" s="31"/>
      <c r="E25" s="31"/>
      <c r="F25" s="31"/>
      <c r="G25" s="31"/>
      <c r="H25" s="31"/>
      <c r="I25" s="31"/>
    </row>
    <row r="26" spans="1:9" s="42" customFormat="1">
      <c r="A26" s="41"/>
      <c r="B26" s="31"/>
      <c r="C26" s="31"/>
      <c r="D26" s="31"/>
      <c r="E26" s="31"/>
      <c r="F26" s="31"/>
      <c r="G26" s="31"/>
      <c r="H26" s="31"/>
      <c r="I26" s="31"/>
    </row>
    <row r="27" spans="1:9" s="42" customFormat="1">
      <c r="A27" s="41"/>
      <c r="B27" s="31"/>
      <c r="C27" s="31"/>
      <c r="D27" s="31"/>
      <c r="E27" s="31"/>
      <c r="F27" s="31"/>
      <c r="G27" s="31"/>
      <c r="H27" s="31"/>
      <c r="I27" s="31"/>
    </row>
    <row r="28" spans="1:9" s="42" customFormat="1">
      <c r="A28" s="41"/>
      <c r="B28" s="41"/>
      <c r="C28" s="43"/>
      <c r="D28" s="31"/>
      <c r="E28" s="31"/>
      <c r="F28" s="31"/>
      <c r="G28" s="31"/>
      <c r="H28" s="31"/>
      <c r="I28" s="31"/>
    </row>
    <row r="29" spans="1:9" s="42" customFormat="1">
      <c r="A29" s="41"/>
      <c r="B29" s="41"/>
      <c r="C29" s="31"/>
      <c r="D29" s="31"/>
      <c r="E29" s="31"/>
      <c r="F29" s="31"/>
      <c r="G29" s="31"/>
      <c r="H29" s="31"/>
      <c r="I29" s="31"/>
    </row>
    <row r="30" spans="1:9" s="42" customFormat="1">
      <c r="A30" s="41"/>
      <c r="B30" s="44"/>
      <c r="C30" s="31"/>
      <c r="D30" s="31"/>
      <c r="E30" s="31"/>
      <c r="F30" s="31"/>
      <c r="G30" s="31"/>
      <c r="H30" s="31"/>
      <c r="I30" s="31"/>
    </row>
    <row r="31" spans="1:9" s="42" customFormat="1">
      <c r="A31" s="41"/>
      <c r="B31" s="41"/>
      <c r="C31" s="45"/>
      <c r="D31" s="31"/>
      <c r="E31" s="31"/>
      <c r="F31" s="31"/>
      <c r="G31" s="31"/>
      <c r="H31" s="31"/>
      <c r="I31" s="31"/>
    </row>
    <row r="32" spans="1:9">
      <c r="A32" s="42"/>
      <c r="B32" s="42"/>
      <c r="C32" s="42"/>
      <c r="D32" s="42"/>
      <c r="E32" s="46"/>
      <c r="F32" s="42"/>
      <c r="G32" s="42"/>
      <c r="H32" s="42"/>
      <c r="I32" s="42"/>
    </row>
    <row r="33" spans="1:9">
      <c r="A33" s="42"/>
      <c r="B33" s="42"/>
      <c r="C33" s="42"/>
      <c r="D33" s="42"/>
      <c r="E33" s="46"/>
      <c r="F33" s="42"/>
      <c r="G33" s="42"/>
      <c r="H33" s="42"/>
      <c r="I33" s="42"/>
    </row>
    <row r="34" spans="1:9">
      <c r="A34" s="42"/>
      <c r="B34" s="42"/>
      <c r="C34" s="42"/>
      <c r="D34" s="42"/>
      <c r="E34" s="46"/>
      <c r="F34" s="42"/>
      <c r="G34" s="42"/>
      <c r="H34" s="42"/>
      <c r="I34" s="42"/>
    </row>
    <row r="35" spans="1:9">
      <c r="A35" s="42"/>
      <c r="B35" s="42"/>
      <c r="C35" s="42"/>
      <c r="D35" s="42"/>
      <c r="E35" s="46"/>
      <c r="F35" s="42"/>
      <c r="G35" s="42"/>
      <c r="H35" s="42"/>
      <c r="I35" s="42"/>
    </row>
    <row r="36" spans="1:9">
      <c r="A36" s="42"/>
      <c r="B36" s="42"/>
      <c r="C36" s="204"/>
      <c r="D36" s="204"/>
      <c r="E36" s="42"/>
      <c r="F36" s="42"/>
      <c r="G36" s="42"/>
      <c r="H36" s="42"/>
      <c r="I36" s="42"/>
    </row>
    <row r="37" spans="1:9">
      <c r="A37" s="42"/>
      <c r="B37" s="42"/>
      <c r="C37" s="42"/>
      <c r="D37" s="42"/>
      <c r="E37" s="42"/>
      <c r="F37" s="42"/>
      <c r="G37" s="42"/>
      <c r="H37" s="42"/>
      <c r="I37" s="42"/>
    </row>
    <row r="38" spans="1:9">
      <c r="A38" s="47"/>
      <c r="B38" s="42"/>
      <c r="C38" s="42"/>
      <c r="D38" s="42"/>
      <c r="E38" s="42"/>
      <c r="F38" s="42"/>
      <c r="G38" s="42"/>
      <c r="H38" s="42"/>
      <c r="I38" s="42"/>
    </row>
    <row r="39" spans="1:9">
      <c r="A39" s="42"/>
      <c r="B39" s="42"/>
      <c r="C39" s="42"/>
      <c r="D39" s="42"/>
      <c r="E39" s="42"/>
      <c r="F39" s="42"/>
      <c r="G39" s="42"/>
      <c r="H39" s="42"/>
      <c r="I39" s="42"/>
    </row>
    <row r="40" spans="1:9">
      <c r="A40" s="42"/>
      <c r="B40" s="42"/>
      <c r="C40" s="42"/>
      <c r="D40" s="42"/>
      <c r="E40" s="42"/>
      <c r="F40" s="42"/>
      <c r="G40" s="42"/>
      <c r="H40" s="42"/>
      <c r="I40" s="42"/>
    </row>
    <row r="41" spans="1:9">
      <c r="A41" s="42"/>
      <c r="B41" s="42"/>
      <c r="C41" s="42"/>
      <c r="D41" s="42"/>
      <c r="E41" s="42"/>
      <c r="F41" s="42"/>
      <c r="G41" s="42"/>
      <c r="H41" s="42"/>
      <c r="I41" s="42"/>
    </row>
    <row r="42" spans="1:9">
      <c r="A42" s="42"/>
      <c r="B42" s="42"/>
      <c r="C42" s="42"/>
      <c r="D42" s="42"/>
      <c r="E42" s="42"/>
      <c r="F42" s="42"/>
      <c r="G42" s="42"/>
      <c r="H42" s="42"/>
      <c r="I42" s="42"/>
    </row>
  </sheetData>
  <mergeCells count="1">
    <mergeCell ref="I3:J3"/>
  </mergeCells>
  <pageMargins left="0.7" right="0.7" top="0.75" bottom="0.75" header="0.3" footer="0.3"/>
  <pageSetup orientation="portrait"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7065A-E808-4B98-ABEC-FA50D30F4906}">
  <dimension ref="A1:K22"/>
  <sheetViews>
    <sheetView zoomScale="120" zoomScaleNormal="120" workbookViewId="0">
      <selection activeCell="B20" activeCellId="3" sqref="B5:C5 B9:C9 B15:C15 B20:C20"/>
    </sheetView>
  </sheetViews>
  <sheetFormatPr defaultColWidth="9.140625" defaultRowHeight="12.4"/>
  <cols>
    <col min="1" max="1" width="36.5703125" style="31" customWidth="1"/>
    <col min="2" max="3" width="12" style="31" customWidth="1"/>
    <col min="4" max="5" width="14.7109375" style="31" customWidth="1"/>
    <col min="6" max="6" width="5" style="31" customWidth="1"/>
    <col min="7" max="16384" width="9.140625" style="31"/>
  </cols>
  <sheetData>
    <row r="1" spans="1:11" ht="19.350000000000001">
      <c r="A1" s="103" t="s">
        <v>81</v>
      </c>
      <c r="B1" s="101"/>
      <c r="C1" s="101"/>
      <c r="D1" s="101"/>
      <c r="E1" s="101"/>
    </row>
    <row r="2" spans="1:11" ht="19.350000000000001">
      <c r="A2" s="103" t="s">
        <v>82</v>
      </c>
      <c r="B2" s="102"/>
      <c r="C2" s="102"/>
      <c r="D2" s="102"/>
      <c r="E2" s="102"/>
    </row>
    <row r="3" spans="1:11" ht="30.75" customHeight="1">
      <c r="A3" s="105" t="s">
        <v>83</v>
      </c>
      <c r="B3" s="99"/>
      <c r="C3" s="99"/>
      <c r="D3" s="99"/>
      <c r="E3" s="100"/>
    </row>
    <row r="4" spans="1:11" s="48" customFormat="1">
      <c r="A4" s="84" t="s">
        <v>84</v>
      </c>
      <c r="B4" s="85" t="s">
        <v>85</v>
      </c>
      <c r="C4" s="86" t="s">
        <v>86</v>
      </c>
      <c r="D4" s="86" t="s">
        <v>87</v>
      </c>
      <c r="E4" s="87" t="s">
        <v>88</v>
      </c>
      <c r="F4" s="53"/>
      <c r="G4" s="53"/>
      <c r="H4" s="53"/>
      <c r="I4" s="53"/>
      <c r="J4" s="53"/>
      <c r="K4" s="53"/>
    </row>
    <row r="5" spans="1:11" ht="14.65">
      <c r="A5" s="73" t="s">
        <v>71</v>
      </c>
      <c r="B5" s="210"/>
      <c r="C5" s="211"/>
      <c r="D5" s="74" t="e">
        <f>SUM(D6:D8)</f>
        <v>#DIV/0!</v>
      </c>
      <c r="E5" s="75" t="e">
        <f>SUM(E6:E8)</f>
        <v>#DIV/0!</v>
      </c>
    </row>
    <row r="6" spans="1:11" ht="12.95">
      <c r="A6" s="76" t="s">
        <v>89</v>
      </c>
      <c r="B6" s="91" t="e">
        <f>'1_Lead Entity $ per KW'!B3</f>
        <v>#DIV/0!</v>
      </c>
      <c r="C6" s="98">
        <v>1</v>
      </c>
      <c r="D6" s="49" t="e">
        <f>B6*C6</f>
        <v>#DIV/0!</v>
      </c>
      <c r="E6" s="77" t="e">
        <f>D6/3.2</f>
        <v>#DIV/0!</v>
      </c>
      <c r="G6" s="104"/>
      <c r="H6" s="104"/>
      <c r="I6" s="104"/>
      <c r="J6" s="104"/>
    </row>
    <row r="7" spans="1:11">
      <c r="A7" s="78" t="s">
        <v>90</v>
      </c>
      <c r="B7" s="92"/>
      <c r="C7" s="95"/>
      <c r="D7" s="79">
        <f>B7*C7</f>
        <v>0</v>
      </c>
      <c r="E7" s="80">
        <f>D7/3.2</f>
        <v>0</v>
      </c>
      <c r="G7" s="104"/>
      <c r="H7" s="104"/>
      <c r="I7" s="104"/>
      <c r="J7" s="104"/>
    </row>
    <row r="8" spans="1:11">
      <c r="A8" s="78" t="s">
        <v>91</v>
      </c>
      <c r="B8" s="96"/>
      <c r="C8" s="97"/>
      <c r="D8" s="79">
        <f t="shared" ref="D8:D21" si="0">B8*C8</f>
        <v>0</v>
      </c>
      <c r="E8" s="80">
        <f>D8/3.2</f>
        <v>0</v>
      </c>
      <c r="G8" s="104"/>
      <c r="H8" s="104"/>
      <c r="I8" s="104"/>
      <c r="J8" s="104"/>
    </row>
    <row r="9" spans="1:11" ht="14.65">
      <c r="A9" s="73" t="s">
        <v>92</v>
      </c>
      <c r="B9" s="212"/>
      <c r="C9" s="213"/>
      <c r="D9" s="74">
        <f>SUM(D10:D14)</f>
        <v>0</v>
      </c>
      <c r="E9" s="75">
        <f>SUM(E10:E14)</f>
        <v>0</v>
      </c>
    </row>
    <row r="10" spans="1:11">
      <c r="A10" s="78" t="s">
        <v>93</v>
      </c>
      <c r="B10" s="92"/>
      <c r="C10" s="95"/>
      <c r="D10" s="79">
        <f t="shared" si="0"/>
        <v>0</v>
      </c>
      <c r="E10" s="80">
        <f>D10/3.2</f>
        <v>0</v>
      </c>
    </row>
    <row r="11" spans="1:11">
      <c r="A11" s="78" t="s">
        <v>94</v>
      </c>
      <c r="B11" s="92"/>
      <c r="C11" s="95"/>
      <c r="D11" s="79">
        <f t="shared" si="0"/>
        <v>0</v>
      </c>
      <c r="E11" s="80">
        <f t="shared" ref="E11:E14" si="1">D11/3.2</f>
        <v>0</v>
      </c>
    </row>
    <row r="12" spans="1:11">
      <c r="A12" s="78" t="s">
        <v>95</v>
      </c>
      <c r="B12" s="92"/>
      <c r="C12" s="95"/>
      <c r="D12" s="79">
        <f t="shared" si="0"/>
        <v>0</v>
      </c>
      <c r="E12" s="80">
        <f t="shared" si="1"/>
        <v>0</v>
      </c>
    </row>
    <row r="13" spans="1:11">
      <c r="A13" s="78" t="s">
        <v>96</v>
      </c>
      <c r="B13" s="92"/>
      <c r="C13" s="95"/>
      <c r="D13" s="79">
        <f t="shared" si="0"/>
        <v>0</v>
      </c>
      <c r="E13" s="80">
        <f t="shared" si="1"/>
        <v>0</v>
      </c>
    </row>
    <row r="14" spans="1:11">
      <c r="A14" s="78" t="s">
        <v>97</v>
      </c>
      <c r="B14" s="96"/>
      <c r="C14" s="97"/>
      <c r="D14" s="79">
        <f t="shared" si="0"/>
        <v>0</v>
      </c>
      <c r="E14" s="80">
        <f t="shared" si="1"/>
        <v>0</v>
      </c>
    </row>
    <row r="15" spans="1:11" ht="14.65">
      <c r="A15" s="73" t="s">
        <v>98</v>
      </c>
      <c r="B15" s="212"/>
      <c r="C15" s="213"/>
      <c r="D15" s="74">
        <f>SUM(D16:D19)</f>
        <v>0</v>
      </c>
      <c r="E15" s="75">
        <f>SUM(E16:E19)</f>
        <v>0</v>
      </c>
    </row>
    <row r="16" spans="1:11">
      <c r="A16" s="78" t="s">
        <v>99</v>
      </c>
      <c r="B16" s="92"/>
      <c r="C16" s="95"/>
      <c r="D16" s="79">
        <f t="shared" si="0"/>
        <v>0</v>
      </c>
      <c r="E16" s="80">
        <f>D16/3.2</f>
        <v>0</v>
      </c>
    </row>
    <row r="17" spans="1:5">
      <c r="A17" s="78" t="s">
        <v>100</v>
      </c>
      <c r="B17" s="92"/>
      <c r="C17" s="95"/>
      <c r="D17" s="79">
        <f t="shared" si="0"/>
        <v>0</v>
      </c>
      <c r="E17" s="80">
        <f t="shared" ref="E17:E19" si="2">D17/3.2</f>
        <v>0</v>
      </c>
    </row>
    <row r="18" spans="1:5">
      <c r="A18" s="78" t="s">
        <v>101</v>
      </c>
      <c r="B18" s="92"/>
      <c r="C18" s="95"/>
      <c r="D18" s="79">
        <f t="shared" si="0"/>
        <v>0</v>
      </c>
      <c r="E18" s="80">
        <f t="shared" si="2"/>
        <v>0</v>
      </c>
    </row>
    <row r="19" spans="1:5">
      <c r="A19" s="78" t="s">
        <v>102</v>
      </c>
      <c r="B19" s="96"/>
      <c r="C19" s="97"/>
      <c r="D19" s="79">
        <f t="shared" si="0"/>
        <v>0</v>
      </c>
      <c r="E19" s="80">
        <f t="shared" si="2"/>
        <v>0</v>
      </c>
    </row>
    <row r="20" spans="1:5" ht="14.65">
      <c r="A20" s="90" t="s">
        <v>103</v>
      </c>
      <c r="B20" s="214"/>
      <c r="C20" s="214"/>
      <c r="D20" s="93">
        <f>SUM(D21)</f>
        <v>0</v>
      </c>
      <c r="E20" s="94">
        <f>E21</f>
        <v>0</v>
      </c>
    </row>
    <row r="21" spans="1:5">
      <c r="A21" s="81" t="s">
        <v>104</v>
      </c>
      <c r="B21" s="88"/>
      <c r="C21" s="89"/>
      <c r="D21" s="82">
        <f t="shared" si="0"/>
        <v>0</v>
      </c>
      <c r="E21" s="83">
        <f>D21/3.2</f>
        <v>0</v>
      </c>
    </row>
    <row r="22" spans="1:5">
      <c r="A22" s="39" t="s">
        <v>105</v>
      </c>
      <c r="B22" s="50"/>
      <c r="C22" s="50"/>
      <c r="D22" s="50" t="e">
        <f>SUM(D5,D9,D15,D20)</f>
        <v>#DIV/0!</v>
      </c>
      <c r="E22" s="50" t="e">
        <f>E9+E5+E15+E20</f>
        <v>#DIV/0!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4D1B3-EE0E-435B-91EB-32A792A81B5E}">
  <sheetPr>
    <tabColor rgb="FF808080"/>
  </sheetPr>
  <dimension ref="A1:G46"/>
  <sheetViews>
    <sheetView workbookViewId="0"/>
  </sheetViews>
  <sheetFormatPr defaultColWidth="9.140625" defaultRowHeight="14.1"/>
  <cols>
    <col min="1" max="1" width="19.5703125" style="2" customWidth="1"/>
    <col min="2" max="2" width="84.5703125" style="2" customWidth="1"/>
    <col min="3" max="3" width="35.42578125" style="1" customWidth="1"/>
    <col min="4" max="4" width="23.28515625" style="1" bestFit="1" customWidth="1"/>
    <col min="5" max="5" width="14.5703125" style="1" bestFit="1" customWidth="1"/>
    <col min="6" max="6" width="27.7109375" style="1" bestFit="1" customWidth="1"/>
    <col min="7" max="7" width="23.42578125" style="1" bestFit="1" customWidth="1"/>
    <col min="8" max="8" width="11.7109375" style="1" bestFit="1" customWidth="1"/>
    <col min="9" max="16384" width="9.140625" style="1"/>
  </cols>
  <sheetData>
    <row r="1" spans="1:7" ht="23.25" customHeight="1">
      <c r="A1" s="106" t="s">
        <v>0</v>
      </c>
    </row>
    <row r="2" spans="1:7" ht="15" customHeight="1">
      <c r="A2" s="218" t="s">
        <v>1</v>
      </c>
    </row>
    <row r="3" spans="1:7" ht="15" customHeight="1">
      <c r="A3" s="107" t="s">
        <v>2</v>
      </c>
      <c r="B3" s="108" t="s">
        <v>106</v>
      </c>
    </row>
    <row r="4" spans="1:7" ht="14.65">
      <c r="A4" s="109" t="s">
        <v>4</v>
      </c>
      <c r="B4" s="110" t="s">
        <v>5</v>
      </c>
    </row>
    <row r="5" spans="1:7" ht="14.65">
      <c r="A5" s="107" t="s">
        <v>6</v>
      </c>
      <c r="B5" s="111" t="s">
        <v>107</v>
      </c>
    </row>
    <row r="6" spans="1:7" ht="14.65">
      <c r="A6" s="107" t="s">
        <v>7</v>
      </c>
      <c r="B6" s="111" t="s">
        <v>108</v>
      </c>
    </row>
    <row r="7" spans="1:7" ht="17.649999999999999">
      <c r="A7" s="107" t="s">
        <v>8</v>
      </c>
      <c r="B7" s="112" t="s">
        <v>109</v>
      </c>
      <c r="C7" s="113"/>
      <c r="D7" s="113"/>
      <c r="E7" s="113"/>
    </row>
    <row r="8" spans="1:7" s="3" customFormat="1" ht="56.65">
      <c r="A8" s="118" t="s">
        <v>10</v>
      </c>
      <c r="B8" s="183" t="s">
        <v>110</v>
      </c>
      <c r="C8" s="119"/>
      <c r="D8" s="119"/>
      <c r="E8" s="119"/>
      <c r="F8" s="119"/>
      <c r="G8" s="119"/>
    </row>
    <row r="9" spans="1:7" ht="15.4">
      <c r="A9" s="216" t="s">
        <v>11</v>
      </c>
      <c r="B9" s="217">
        <f>LEN(B8)</f>
        <v>346</v>
      </c>
      <c r="C9" s="55"/>
    </row>
    <row r="10" spans="1:7" s="28" customFormat="1" ht="16.7">
      <c r="A10" s="120" t="s">
        <v>111</v>
      </c>
      <c r="B10" s="120"/>
      <c r="C10" s="120"/>
      <c r="D10" s="120"/>
      <c r="E10" s="120"/>
    </row>
    <row r="11" spans="1:7" s="28" customFormat="1" ht="17.25" customHeight="1">
      <c r="A11" s="182" t="s">
        <v>13</v>
      </c>
      <c r="B11" s="182" t="s">
        <v>14</v>
      </c>
      <c r="C11" s="182" t="s">
        <v>15</v>
      </c>
      <c r="D11" s="182" t="s">
        <v>16</v>
      </c>
      <c r="E11" s="182" t="s">
        <v>17</v>
      </c>
      <c r="G11" s="29"/>
    </row>
    <row r="12" spans="1:7" s="28" customFormat="1">
      <c r="A12" s="121" t="s">
        <v>18</v>
      </c>
      <c r="B12" s="122" t="s">
        <v>112</v>
      </c>
      <c r="C12" s="122" t="s">
        <v>113</v>
      </c>
      <c r="D12" s="123" t="s">
        <v>106</v>
      </c>
      <c r="E12" s="123" t="s">
        <v>114</v>
      </c>
      <c r="G12" s="124"/>
    </row>
    <row r="13" spans="1:7" s="28" customFormat="1">
      <c r="A13" s="121" t="s">
        <v>19</v>
      </c>
      <c r="B13" s="123" t="s">
        <v>115</v>
      </c>
      <c r="C13" s="123" t="s">
        <v>116</v>
      </c>
      <c r="D13" s="123" t="s">
        <v>106</v>
      </c>
      <c r="E13" s="123" t="s">
        <v>117</v>
      </c>
      <c r="G13" s="124"/>
    </row>
    <row r="14" spans="1:7" s="28" customFormat="1">
      <c r="A14" s="121" t="s">
        <v>20</v>
      </c>
      <c r="B14" s="123" t="s">
        <v>118</v>
      </c>
      <c r="C14" s="123" t="s">
        <v>119</v>
      </c>
      <c r="D14" s="123" t="s">
        <v>106</v>
      </c>
      <c r="E14" s="123" t="s">
        <v>117</v>
      </c>
      <c r="G14" s="124"/>
    </row>
    <row r="15" spans="1:7" s="28" customFormat="1" ht="28.35">
      <c r="A15" s="121" t="s">
        <v>21</v>
      </c>
      <c r="B15" s="123" t="s">
        <v>120</v>
      </c>
      <c r="C15" s="123" t="s">
        <v>121</v>
      </c>
      <c r="D15" s="123" t="s">
        <v>106</v>
      </c>
      <c r="E15" s="123" t="s">
        <v>117</v>
      </c>
    </row>
    <row r="16" spans="1:7" s="28" customFormat="1" ht="17.25" customHeight="1">
      <c r="A16" s="188" t="s">
        <v>122</v>
      </c>
      <c r="B16" s="188"/>
      <c r="C16" s="188"/>
      <c r="D16" s="188"/>
      <c r="E16" s="188"/>
    </row>
    <row r="17" spans="1:5" s="28" customFormat="1" ht="16.7">
      <c r="A17" s="182" t="s">
        <v>13</v>
      </c>
      <c r="B17" s="182" t="s">
        <v>14</v>
      </c>
      <c r="C17" s="182" t="s">
        <v>15</v>
      </c>
      <c r="D17" s="182" t="s">
        <v>16</v>
      </c>
      <c r="E17" s="182" t="s">
        <v>17</v>
      </c>
    </row>
    <row r="18" spans="1:5" s="28" customFormat="1">
      <c r="A18" s="121" t="s">
        <v>18</v>
      </c>
      <c r="B18" s="123" t="s">
        <v>123</v>
      </c>
      <c r="C18" s="123" t="s">
        <v>124</v>
      </c>
      <c r="D18" s="123" t="s">
        <v>106</v>
      </c>
      <c r="E18" s="123" t="s">
        <v>125</v>
      </c>
    </row>
    <row r="19" spans="1:5" s="28" customFormat="1" ht="17.25" customHeight="1">
      <c r="A19" s="190"/>
      <c r="B19" s="190"/>
      <c r="C19" s="190"/>
      <c r="D19" s="190"/>
      <c r="E19" s="190"/>
    </row>
    <row r="20" spans="1:5" s="28" customFormat="1" ht="16.7">
      <c r="A20" s="205"/>
      <c r="B20" s="205"/>
      <c r="C20" s="205"/>
      <c r="D20" s="205"/>
      <c r="E20" s="205"/>
    </row>
    <row r="21" spans="1:5" s="28" customFormat="1">
      <c r="A21" s="184"/>
      <c r="B21" s="185"/>
      <c r="C21" s="185"/>
      <c r="D21" s="185"/>
      <c r="E21" s="185"/>
    </row>
    <row r="22" spans="1:5" s="28" customFormat="1">
      <c r="A22" s="184"/>
      <c r="B22" s="185"/>
      <c r="C22" s="185"/>
      <c r="D22" s="185"/>
      <c r="E22" s="185"/>
    </row>
    <row r="23" spans="1:5" s="28" customFormat="1">
      <c r="A23" s="184"/>
      <c r="B23" s="185"/>
      <c r="C23" s="185"/>
      <c r="D23" s="185"/>
      <c r="E23" s="185"/>
    </row>
    <row r="24" spans="1:5" s="28" customFormat="1">
      <c r="A24" s="186"/>
      <c r="B24" s="187"/>
      <c r="C24" s="187"/>
      <c r="D24" s="187"/>
      <c r="E24" s="187"/>
    </row>
    <row r="25" spans="1:5" s="28" customFormat="1">
      <c r="A25" s="186"/>
      <c r="B25" s="187"/>
      <c r="C25" s="187"/>
      <c r="D25" s="187"/>
      <c r="E25" s="187"/>
    </row>
    <row r="26" spans="1:5" s="28" customFormat="1">
      <c r="A26" s="184"/>
      <c r="B26" s="185"/>
      <c r="C26" s="185"/>
      <c r="D26" s="185"/>
      <c r="E26" s="185"/>
    </row>
    <row r="27" spans="1:5" s="28" customFormat="1" ht="17.25" customHeight="1">
      <c r="A27" s="224"/>
      <c r="B27" s="224"/>
      <c r="C27" s="224"/>
      <c r="D27" s="224"/>
      <c r="E27" s="224"/>
    </row>
    <row r="28" spans="1:5" s="28" customFormat="1" ht="16.7">
      <c r="A28" s="205"/>
      <c r="B28" s="205"/>
      <c r="C28" s="205"/>
      <c r="D28" s="205"/>
      <c r="E28" s="205"/>
    </row>
    <row r="29" spans="1:5" s="28" customFormat="1">
      <c r="A29" s="184"/>
      <c r="B29" s="185"/>
      <c r="C29" s="185"/>
      <c r="D29" s="185"/>
      <c r="E29" s="185"/>
    </row>
    <row r="30" spans="1:5" s="28" customFormat="1">
      <c r="A30" s="184"/>
      <c r="B30" s="185"/>
      <c r="C30" s="185"/>
      <c r="D30" s="185"/>
      <c r="E30" s="185"/>
    </row>
    <row r="31" spans="1:5" s="28" customFormat="1">
      <c r="A31" s="184"/>
      <c r="B31" s="185"/>
      <c r="C31" s="185"/>
      <c r="D31" s="185"/>
      <c r="E31" s="185"/>
    </row>
    <row r="32" spans="1:5" s="28" customFormat="1">
      <c r="A32" s="186"/>
      <c r="B32" s="187"/>
      <c r="C32" s="187"/>
      <c r="D32" s="187"/>
      <c r="E32" s="187"/>
    </row>
    <row r="33" spans="1:5" s="28" customFormat="1">
      <c r="A33" s="186"/>
      <c r="B33" s="187"/>
      <c r="C33" s="187"/>
      <c r="D33" s="187"/>
      <c r="E33" s="187"/>
    </row>
    <row r="34" spans="1:5" s="28" customFormat="1">
      <c r="A34" s="184"/>
      <c r="B34" s="185"/>
      <c r="C34" s="185"/>
      <c r="D34" s="185"/>
      <c r="E34" s="185"/>
    </row>
    <row r="35" spans="1:5" s="28" customFormat="1" ht="17.25" customHeight="1">
      <c r="A35" s="224"/>
      <c r="B35" s="224"/>
      <c r="C35" s="224"/>
      <c r="D35" s="224"/>
      <c r="E35" s="224"/>
    </row>
    <row r="36" spans="1:5" s="28" customFormat="1" ht="16.7">
      <c r="A36" s="205"/>
      <c r="B36" s="205"/>
      <c r="C36" s="205"/>
      <c r="D36" s="205"/>
      <c r="E36" s="205"/>
    </row>
    <row r="37" spans="1:5" s="28" customFormat="1">
      <c r="A37" s="184"/>
      <c r="B37" s="185"/>
      <c r="C37" s="185"/>
      <c r="D37" s="185"/>
      <c r="E37" s="185"/>
    </row>
    <row r="38" spans="1:5" s="28" customFormat="1">
      <c r="A38" s="184"/>
      <c r="B38" s="185"/>
      <c r="C38" s="185"/>
      <c r="D38" s="185"/>
      <c r="E38" s="185"/>
    </row>
    <row r="39" spans="1:5" s="28" customFormat="1">
      <c r="A39" s="184"/>
      <c r="B39" s="185"/>
      <c r="C39" s="185"/>
      <c r="D39" s="185"/>
      <c r="E39" s="185"/>
    </row>
    <row r="40" spans="1:5" s="28" customFormat="1">
      <c r="A40" s="184"/>
      <c r="B40" s="185"/>
      <c r="C40" s="185"/>
      <c r="D40" s="185"/>
      <c r="E40" s="185"/>
    </row>
    <row r="41" spans="1:5" s="28" customFormat="1">
      <c r="A41" s="186"/>
      <c r="B41" s="187"/>
      <c r="C41" s="187"/>
      <c r="D41" s="187"/>
      <c r="E41" s="187"/>
    </row>
    <row r="42" spans="1:5" s="28" customFormat="1">
      <c r="A42" s="186"/>
      <c r="B42" s="187"/>
      <c r="C42" s="187"/>
      <c r="D42" s="187"/>
      <c r="E42" s="187"/>
    </row>
    <row r="43" spans="1:5" s="28" customFormat="1">
      <c r="A43" s="29"/>
      <c r="B43" s="29"/>
      <c r="C43" s="29"/>
      <c r="D43" s="29"/>
      <c r="E43" s="29"/>
    </row>
    <row r="44" spans="1:5" s="28" customFormat="1">
      <c r="A44" s="29"/>
      <c r="B44" s="29"/>
      <c r="C44" s="29"/>
      <c r="D44" s="29"/>
      <c r="E44" s="29"/>
    </row>
    <row r="45" spans="1:5" s="28" customFormat="1">
      <c r="A45" s="29"/>
      <c r="B45" s="29"/>
      <c r="C45" s="29"/>
      <c r="D45" s="29"/>
      <c r="E45" s="29"/>
    </row>
    <row r="46" spans="1:5" s="28" customFormat="1">
      <c r="A46" s="29"/>
      <c r="B46" s="29"/>
      <c r="C46" s="29"/>
      <c r="D46" s="29"/>
      <c r="E46" s="29"/>
    </row>
  </sheetData>
  <mergeCells count="2">
    <mergeCell ref="A27:E27"/>
    <mergeCell ref="A35:E35"/>
  </mergeCells>
  <dataValidations count="1">
    <dataValidation type="textLength" operator="lessThanOrEqual" allowBlank="1" showInputMessage="1" showErrorMessage="1" errorTitle="ERROR" error="Description exceeds character limit." promptTitle="Character Limit" prompt="500 characters (spaces included)." sqref="B8" xr:uid="{35446575-E5DB-4FE8-899D-D9FF5ED589FE}">
      <formula1>500</formula1>
    </dataValidation>
  </dataValidations>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1793C-63D5-4E10-89FD-C9863857DEE5}">
  <sheetPr>
    <tabColor rgb="FF808080"/>
  </sheetPr>
  <dimension ref="A1:L20"/>
  <sheetViews>
    <sheetView workbookViewId="0"/>
  </sheetViews>
  <sheetFormatPr defaultColWidth="9.140625" defaultRowHeight="14.1"/>
  <cols>
    <col min="1" max="1" width="18.7109375" style="25" customWidth="1"/>
    <col min="2" max="2" width="19.28515625" style="3" customWidth="1"/>
    <col min="3" max="3" width="39.28515625" style="3" customWidth="1"/>
    <col min="4" max="4" width="17.42578125" style="3" customWidth="1"/>
    <col min="5" max="5" width="8.85546875" style="3" customWidth="1"/>
    <col min="6" max="9" width="17.7109375" style="3" customWidth="1"/>
    <col min="10" max="10" width="27.85546875" style="3" customWidth="1"/>
    <col min="11" max="11" width="31.85546875" style="3" customWidth="1"/>
    <col min="12" max="12" width="38.5703125" style="3" customWidth="1"/>
    <col min="13" max="13" width="27.85546875" style="3" customWidth="1"/>
    <col min="14" max="14" width="9.85546875" style="3" customWidth="1"/>
    <col min="15" max="34" width="27.85546875" style="3" customWidth="1"/>
    <col min="35" max="16384" width="9.140625" style="3"/>
  </cols>
  <sheetData>
    <row r="1" spans="1:12" ht="23.25" customHeight="1">
      <c r="A1" s="133" t="s">
        <v>28</v>
      </c>
    </row>
    <row r="2" spans="1:12" ht="14.65">
      <c r="A2" s="221" t="s">
        <v>29</v>
      </c>
    </row>
    <row r="3" spans="1:12" ht="14.65">
      <c r="A3" s="107" t="s">
        <v>2</v>
      </c>
      <c r="B3" s="108" t="s">
        <v>106</v>
      </c>
      <c r="C3" s="7"/>
      <c r="J3" s="1"/>
    </row>
    <row r="4" spans="1:12" ht="14.65">
      <c r="A4" s="109" t="s">
        <v>4</v>
      </c>
      <c r="B4" s="110" t="s">
        <v>5</v>
      </c>
      <c r="C4" s="7"/>
      <c r="J4" s="1"/>
    </row>
    <row r="5" spans="1:12" ht="14.65">
      <c r="A5" s="107" t="s">
        <v>6</v>
      </c>
      <c r="B5" s="111" t="s">
        <v>107</v>
      </c>
      <c r="C5" s="138"/>
      <c r="J5" s="1"/>
    </row>
    <row r="6" spans="1:12" ht="15.4">
      <c r="A6" s="107" t="s">
        <v>7</v>
      </c>
      <c r="B6" s="111" t="s">
        <v>108</v>
      </c>
      <c r="C6" s="138"/>
      <c r="H6" s="139"/>
      <c r="I6" s="140"/>
      <c r="J6" s="1"/>
    </row>
    <row r="7" spans="1:12" ht="15.4">
      <c r="A7" s="107" t="s">
        <v>126</v>
      </c>
      <c r="B7" s="112" t="s">
        <v>109</v>
      </c>
      <c r="C7" s="138"/>
      <c r="D7" s="10"/>
      <c r="F7" s="142"/>
      <c r="G7" s="142"/>
      <c r="H7" s="142"/>
      <c r="I7" s="142"/>
      <c r="J7" s="142"/>
    </row>
    <row r="8" spans="1:12" ht="15.75" customHeight="1">
      <c r="A8" s="146" t="s">
        <v>36</v>
      </c>
      <c r="B8" s="147" t="s">
        <v>37</v>
      </c>
      <c r="C8" s="147" t="s">
        <v>38</v>
      </c>
      <c r="D8" s="147" t="s">
        <v>39</v>
      </c>
      <c r="F8" s="51"/>
      <c r="G8" s="52"/>
      <c r="H8" s="52"/>
      <c r="I8" s="52"/>
      <c r="J8" s="148"/>
      <c r="K8" s="149"/>
    </row>
    <row r="9" spans="1:12" ht="15.75" customHeight="1">
      <c r="A9" s="150" t="s">
        <v>40</v>
      </c>
      <c r="B9" s="151" t="s">
        <v>41</v>
      </c>
      <c r="C9" s="152">
        <v>0.12</v>
      </c>
      <c r="D9" s="151" t="s">
        <v>42</v>
      </c>
      <c r="F9" s="51"/>
      <c r="G9" s="153"/>
      <c r="H9" s="153"/>
      <c r="I9" s="153"/>
      <c r="J9" s="154"/>
      <c r="K9" s="149"/>
    </row>
    <row r="10" spans="1:12" customFormat="1" ht="15.75" customHeight="1">
      <c r="A10" s="155" t="s">
        <v>43</v>
      </c>
      <c r="B10" s="219">
        <f>B11/$G$20</f>
        <v>0.99515411920059116</v>
      </c>
      <c r="C10" s="219">
        <f>C11/($G$20-C11)</f>
        <v>4.8694777079368434E-3</v>
      </c>
      <c r="D10" s="219">
        <f>D11/$G$20</f>
        <v>0</v>
      </c>
      <c r="G10" s="153"/>
      <c r="H10" s="153"/>
      <c r="I10" s="153"/>
    </row>
    <row r="11" spans="1:12" ht="15.75" customHeight="1">
      <c r="A11" s="155" t="s">
        <v>44</v>
      </c>
      <c r="B11" s="220">
        <f>SUMIF($B$14:$B$19,"Direct Costs",$G$14:$G$19)</f>
        <v>49286.6</v>
      </c>
      <c r="C11" s="220">
        <f>SUMIF($B$14:$B$18,"Indirect Costs",$G$14:$G$18)</f>
        <v>240</v>
      </c>
      <c r="D11" s="220">
        <f>SUMIF($B$14:$B$18,"Predevelopment",$G$14:$G$18)</f>
        <v>0</v>
      </c>
      <c r="J11" s="10"/>
    </row>
    <row r="12" spans="1:12" s="9" customFormat="1" ht="20.25" customHeight="1">
      <c r="A12" s="156"/>
      <c r="C12" s="157"/>
      <c r="D12" s="157"/>
      <c r="J12" s="10"/>
    </row>
    <row r="13" spans="1:12" s="12" customFormat="1" ht="77.099999999999994">
      <c r="A13" s="158" t="s">
        <v>45</v>
      </c>
      <c r="B13" s="159" t="s">
        <v>46</v>
      </c>
      <c r="C13" s="159" t="s">
        <v>47</v>
      </c>
      <c r="D13" s="159" t="s">
        <v>48</v>
      </c>
      <c r="E13" s="158" t="s">
        <v>49</v>
      </c>
      <c r="F13" s="160" t="s">
        <v>50</v>
      </c>
      <c r="G13" s="160" t="s">
        <v>51</v>
      </c>
      <c r="H13" s="160" t="s">
        <v>52</v>
      </c>
      <c r="I13" s="160" t="s">
        <v>127</v>
      </c>
      <c r="J13" s="161" t="s">
        <v>55</v>
      </c>
      <c r="K13" s="11"/>
      <c r="L13" s="162"/>
    </row>
    <row r="14" spans="1:12" ht="15">
      <c r="A14" s="163">
        <v>1</v>
      </c>
      <c r="B14" s="164" t="s">
        <v>37</v>
      </c>
      <c r="C14" s="18" t="s">
        <v>128</v>
      </c>
      <c r="D14" s="14">
        <v>150</v>
      </c>
      <c r="E14" s="18">
        <v>34.1</v>
      </c>
      <c r="F14" s="15">
        <f>Table214382[[#This Row],[UNITS]]*Table214382[[#This Row],[COST PER UNIT ($)]]</f>
        <v>5115</v>
      </c>
      <c r="G14" s="16">
        <v>4115</v>
      </c>
      <c r="H14" s="27">
        <f t="shared" ref="H14:H19" si="0">SUM(I14:I14)</f>
        <v>1000</v>
      </c>
      <c r="I14" s="16">
        <v>1000</v>
      </c>
      <c r="J14" s="165" t="b">
        <f>Table214382[[#This Row],[TOTAL PROJECT COST]]=SUM(Table214382[[#This Row],[TOTAL TCC GRANT FUNDS]:[TOTAL LEVERAGE]])</f>
        <v>1</v>
      </c>
      <c r="K14" s="17"/>
    </row>
    <row r="15" spans="1:12" ht="15">
      <c r="A15" s="163">
        <v>1</v>
      </c>
      <c r="B15" s="164" t="s">
        <v>37</v>
      </c>
      <c r="C15" s="166" t="s">
        <v>129</v>
      </c>
      <c r="D15" s="14">
        <v>266</v>
      </c>
      <c r="E15" s="18">
        <v>1</v>
      </c>
      <c r="F15" s="15">
        <f>Table214382[[#This Row],[UNITS]]*Table214382[[#This Row],[COST PER UNIT ($)]]</f>
        <v>266</v>
      </c>
      <c r="G15" s="16">
        <v>266</v>
      </c>
      <c r="H15" s="27">
        <f t="shared" si="0"/>
        <v>0</v>
      </c>
      <c r="I15" s="16"/>
      <c r="J15" s="165" t="b">
        <f>Table214382[[#This Row],[TOTAL PROJECT COST]]=SUM(Table214382[[#This Row],[TOTAL TCC GRANT FUNDS]:[TOTAL LEVERAGE]])</f>
        <v>1</v>
      </c>
    </row>
    <row r="16" spans="1:12" ht="15">
      <c r="A16" s="163">
        <v>1</v>
      </c>
      <c r="B16" s="164" t="s">
        <v>37</v>
      </c>
      <c r="C16" s="166" t="s">
        <v>130</v>
      </c>
      <c r="D16" s="14">
        <v>30000</v>
      </c>
      <c r="E16" s="18">
        <v>1</v>
      </c>
      <c r="F16" s="15">
        <f>Table214382[[#This Row],[UNITS]]*Table214382[[#This Row],[COST PER UNIT ($)]]</f>
        <v>30000</v>
      </c>
      <c r="G16" s="16">
        <v>30000</v>
      </c>
      <c r="H16" s="27">
        <f t="shared" si="0"/>
        <v>0</v>
      </c>
      <c r="I16" s="16"/>
      <c r="J16" s="165" t="b">
        <f>Table214382[[#This Row],[TOTAL PROJECT COST]]=SUM(Table214382[[#This Row],[TOTAL TCC GRANT FUNDS]:[TOTAL LEVERAGE]])</f>
        <v>1</v>
      </c>
    </row>
    <row r="17" spans="1:10" ht="15">
      <c r="A17" s="163">
        <v>1</v>
      </c>
      <c r="B17" s="164" t="s">
        <v>37</v>
      </c>
      <c r="C17" s="18" t="s">
        <v>131</v>
      </c>
      <c r="D17" s="14">
        <v>150</v>
      </c>
      <c r="E17" s="18">
        <v>69.5</v>
      </c>
      <c r="F17" s="15">
        <f>Table214382[[#This Row],[UNITS]]*Table214382[[#This Row],[COST PER UNIT ($)]]</f>
        <v>10425</v>
      </c>
      <c r="G17" s="16">
        <v>10425</v>
      </c>
      <c r="H17" s="27">
        <f t="shared" si="0"/>
        <v>0</v>
      </c>
      <c r="I17" s="16"/>
      <c r="J17" s="165" t="b">
        <f>Table214382[[#This Row],[TOTAL PROJECT COST]]=SUM(Table214382[[#This Row],[TOTAL TCC GRANT FUNDS]:[TOTAL LEVERAGE]])</f>
        <v>1</v>
      </c>
    </row>
    <row r="18" spans="1:10" ht="15">
      <c r="A18" s="163">
        <v>2</v>
      </c>
      <c r="B18" s="164" t="s">
        <v>132</v>
      </c>
      <c r="C18" s="18" t="s">
        <v>133</v>
      </c>
      <c r="D18" s="14">
        <v>240</v>
      </c>
      <c r="E18" s="18">
        <v>1</v>
      </c>
      <c r="F18" s="15">
        <f>Table214382[[#This Row],[UNITS]]*Table214382[[#This Row],[COST PER UNIT ($)]]</f>
        <v>240</v>
      </c>
      <c r="G18" s="16">
        <v>240</v>
      </c>
      <c r="H18" s="27">
        <f t="shared" si="0"/>
        <v>0</v>
      </c>
      <c r="I18" s="16"/>
      <c r="J18" s="165" t="b">
        <f>Table214382[[#This Row],[TOTAL PROJECT COST]]=SUM(Table214382[[#This Row],[TOTAL TCC GRANT FUNDS]:[TOTAL LEVERAGE]])</f>
        <v>1</v>
      </c>
    </row>
    <row r="19" spans="1:10" ht="15">
      <c r="A19" s="167" t="s">
        <v>56</v>
      </c>
      <c r="B19" s="164" t="s">
        <v>37</v>
      </c>
      <c r="C19" s="19" t="s">
        <v>57</v>
      </c>
      <c r="D19" s="225"/>
      <c r="E19" s="225"/>
      <c r="F19" s="21">
        <f>SUMIF($B$14:$B$18,"Direct Costs",$G$14:$G$18)*0.1</f>
        <v>4480.6000000000004</v>
      </c>
      <c r="G19" s="22">
        <v>4480.6000000000004</v>
      </c>
      <c r="H19" s="26">
        <f t="shared" si="0"/>
        <v>0</v>
      </c>
      <c r="I19" s="23"/>
      <c r="J19" s="165" t="b">
        <f>Table214382[[#This Row],[TOTAL PROJECT COST]]=SUM(Table214382[[#This Row],[TOTAL TCC GRANT FUNDS]:[TOTAL LEVERAGE]])</f>
        <v>1</v>
      </c>
    </row>
    <row r="20" spans="1:10" ht="15.75">
      <c r="A20" s="179" t="s">
        <v>58</v>
      </c>
      <c r="B20" s="225"/>
      <c r="C20" s="225"/>
      <c r="D20" s="225"/>
      <c r="E20" s="225"/>
      <c r="F20" s="180">
        <f>SUM(F14:F19)</f>
        <v>50526.6</v>
      </c>
      <c r="G20" s="180">
        <f>SUM(G14:G19)</f>
        <v>49526.6</v>
      </c>
      <c r="H20" s="180">
        <f>SUM(H14:H19)</f>
        <v>1000</v>
      </c>
      <c r="I20" s="180">
        <f>SUM(I14:I19)</f>
        <v>1000</v>
      </c>
      <c r="J20" s="165" t="b">
        <f>Table214382[[#This Row],[TOTAL PROJECT COST]]=SUM(Table214382[[#This Row],[TOTAL TCC GRANT FUNDS]:[TOTAL LEVERAGE]])</f>
        <v>1</v>
      </c>
    </row>
  </sheetData>
  <conditionalFormatting sqref="J14:J20">
    <cfRule type="cellIs" dxfId="19" priority="4" operator="equal">
      <formula>FALSE</formula>
    </cfRule>
    <cfRule type="cellIs" dxfId="18" priority="5" operator="equal">
      <formula>TRUE</formula>
    </cfRule>
  </conditionalFormatting>
  <conditionalFormatting sqref="B10">
    <cfRule type="cellIs" dxfId="17" priority="3" operator="lessThan">
      <formula>0.77</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E27"/>
  <sheetViews>
    <sheetView zoomScaleNormal="100" workbookViewId="0"/>
  </sheetViews>
  <sheetFormatPr defaultColWidth="9.140625" defaultRowHeight="14.1"/>
  <cols>
    <col min="1" max="1" width="44.5703125" style="4" customWidth="1"/>
    <col min="2" max="16384" width="9.140625" style="4"/>
  </cols>
  <sheetData>
    <row r="1" spans="1:1">
      <c r="A1" s="215" t="s">
        <v>134</v>
      </c>
    </row>
    <row r="2" spans="1:1">
      <c r="A2" s="5" t="s">
        <v>135</v>
      </c>
    </row>
    <row r="3" spans="1:1">
      <c r="A3" s="6" t="s">
        <v>39</v>
      </c>
    </row>
    <row r="4" spans="1:1">
      <c r="A4" s="6" t="s">
        <v>37</v>
      </c>
    </row>
    <row r="5" spans="1:1">
      <c r="A5" s="6" t="s">
        <v>132</v>
      </c>
    </row>
    <row r="6" spans="1:1">
      <c r="A6" s="5" t="s">
        <v>136</v>
      </c>
    </row>
    <row r="7" spans="1:1">
      <c r="A7" s="30" t="s">
        <v>137</v>
      </c>
    </row>
    <row r="8" spans="1:1">
      <c r="A8" s="6" t="s">
        <v>138</v>
      </c>
    </row>
    <row r="9" spans="1:1">
      <c r="A9" s="6" t="s">
        <v>139</v>
      </c>
    </row>
    <row r="10" spans="1:1">
      <c r="A10" s="6" t="s">
        <v>140</v>
      </c>
    </row>
    <row r="11" spans="1:1">
      <c r="A11" s="6" t="s">
        <v>5</v>
      </c>
    </row>
    <row r="12" spans="1:1">
      <c r="A12" s="6" t="s">
        <v>141</v>
      </c>
    </row>
    <row r="13" spans="1:1">
      <c r="A13" s="6" t="s">
        <v>142</v>
      </c>
    </row>
    <row r="14" spans="1:1">
      <c r="A14" s="6" t="s">
        <v>143</v>
      </c>
    </row>
    <row r="15" spans="1:1">
      <c r="A15" s="6" t="s">
        <v>144</v>
      </c>
    </row>
    <row r="16" spans="1:1">
      <c r="A16" s="6" t="s">
        <v>145</v>
      </c>
    </row>
    <row r="17" spans="1:5">
      <c r="A17" s="6" t="s">
        <v>146</v>
      </c>
    </row>
    <row r="18" spans="1:5">
      <c r="A18" s="6" t="s">
        <v>147</v>
      </c>
    </row>
    <row r="19" spans="1:5">
      <c r="A19" s="6" t="s">
        <v>148</v>
      </c>
    </row>
    <row r="20" spans="1:5">
      <c r="A20" s="6" t="s">
        <v>149</v>
      </c>
    </row>
    <row r="27" spans="1:5" ht="15">
      <c r="E27" s="181"/>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3" ma:contentTypeDescription="Create a new document." ma:contentTypeScope="" ma:versionID="d62002d5f4430b906fdab68bfb3ea162">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0789d7a2374eeee1c46eaeadc56bb6e"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M D A A B Q S w M E F A A C A A g A W m N n V F 2 d n Z i j A A A A 9 g A A A B I A H A B D b 2 5 m a W c v U G F j a 2 F n Z S 5 4 b W w g o h g A K K A U A A A A A A A A A A A A A A A A A A A A A A A A A A A A h Y 9 B D o I w F E S v Q r q n L W i M I Z + y c C u J C d G 4 b W q F R v g Y W i x 3 c + G R v I I Y R d 2 5 n D d v M X O / 3 i A b m j q 4 6 M 6 a F l M S U U 4 C j a o 9 G C x T 0 r t j u C S Z g I 1 U J 1 n q Y J T R J o M 9 p K R y 7 p w w 5 r 2 n f k b b r m Q x 5 x H b 5 + t C V b q R 5 C O b / 3 J o 0 D q J S h M B u 9 c Y E d O I c 7 q Y j 5 u A T R B y g 1 8 h H r t n + w N h 1 d e u 7 7 T Q G G 4 L Y F M E 9 v 4 g H l B L A w Q U A A I A C A B a Y 2 d 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m N n V C i K R 7 g O A A A A E Q A A A B M A H A B G b 3 J t d W x h c y 9 T Z W N 0 a W 9 u M S 5 t I K I Y A C i g F A A A A A A A A A A A A A A A A A A A A A A A A A A A A C t O T S 7 J z M 9 T C I b Q h t Y A U E s B A i 0 A F A A C A A g A W m N n V F 2 d n Z i j A A A A 9 g A A A B I A A A A A A A A A A A A A A A A A A A A A A E N v b m Z p Z y 9 Q Y W N r Y W d l L n h t b F B L A Q I t A B Q A A g A I A F p j Z 1 Q P y u m r p A A A A O k A A A A T A A A A A A A A A A A A A A A A A O 8 A A A B b Q 2 9 u d G V u d F 9 U e X B l c 1 0 u e G 1 s U E s B A i 0 A F A A C A A g A W m N n V 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L w 5 j 6 g 3 K m 5 G t r 8 U w 5 u 1 y T Q A A A A A A g A A A A A A E G Y A A A A B A A A g A A A A a n X F c V c 5 y / o 0 3 C v a Y g f 9 F 7 7 W G f B 4 N U E h B K 6 e f l 2 q j j g A A A A A D o A A A A A C A A A g A A A A / z q 1 v A 1 V l H I W 4 J h J H q L J z P 8 K H 0 3 7 Z X L O l L L x O X S p X i l Q A A A A K y v + 0 8 y + s e d Z x s F E 7 X N O S k 3 5 L y / E T K M l u P W Z u 1 c Z i 6 4 B o z B p v i D y 2 a O l A f + p D h h u E r 5 7 K R l H g I S W K 1 C c W 7 T J w P q O F / N x s J n t M l A i p X J O P + J A A A A A k C 7 e B u K x R v y T e v r x d a R Z S K h u O d d T J 7 t F Z g 0 w 8 F P r y 5 4 V y T Q K n v E 4 k 8 d C G o j G e y r O 6 + N r A k X B / a N j 0 n X E c i 5 A T w = = < / D a t a M a s h u p > 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41F9B9-0E15-4949-8AB0-6F769276823D}"/>
</file>

<file path=customXml/itemProps2.xml><?xml version="1.0" encoding="utf-8"?>
<ds:datastoreItem xmlns:ds="http://schemas.openxmlformats.org/officeDocument/2006/customXml" ds:itemID="{81CC9E10-25CB-43A3-B039-527C18519720}"/>
</file>

<file path=customXml/itemProps3.xml><?xml version="1.0" encoding="utf-8"?>
<ds:datastoreItem xmlns:ds="http://schemas.openxmlformats.org/officeDocument/2006/customXml" ds:itemID="{FCAC34D0-D9FF-4833-8702-623605D5175D}"/>
</file>

<file path=customXml/itemProps4.xml><?xml version="1.0" encoding="utf-8"?>
<ds:datastoreItem xmlns:ds="http://schemas.openxmlformats.org/officeDocument/2006/customXml" ds:itemID="{2A0CDCCE-3456-4C73-85CF-C3F8E94B8B3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Sophie Young</cp:lastModifiedBy>
  <cp:revision/>
  <dcterms:created xsi:type="dcterms:W3CDTF">2017-08-17T21:53:55Z</dcterms:created>
  <dcterms:modified xsi:type="dcterms:W3CDTF">2022-03-08T19:10:59Z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Order">
    <vt:r8>1667800</vt:r8>
  </property>
</Properties>
</file>